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pineda\Documents\"/>
    </mc:Choice>
  </mc:AlternateContent>
  <xr:revisionPtr revIDLastSave="0" documentId="8_{63473BE7-7E14-42ED-BED9-4B2EADA55D0D}" xr6:coauthVersionLast="45" xr6:coauthVersionMax="45" xr10:uidLastSave="{00000000-0000-0000-0000-000000000000}"/>
  <bookViews>
    <workbookView xWindow="-120" yWindow="-120" windowWidth="20730" windowHeight="11160" tabRatio="597" xr2:uid="{00000000-000D-0000-FFFF-FFFF00000000}"/>
  </bookViews>
  <sheets>
    <sheet name="G de Riesgos" sheetId="9" r:id="rId1"/>
    <sheet name="E Rac Trámi" sheetId="11" state="hidden" r:id="rId2"/>
    <sheet name="R. Trámites" sheetId="3" r:id="rId3"/>
    <sheet name="Atencion al ciudadano " sheetId="13" r:id="rId4"/>
    <sheet name="Rendicion de cuentas " sheetId="15" r:id="rId5"/>
    <sheet name="Trans y Acceso Inf " sheetId="14" r:id="rId6"/>
    <sheet name="Atencion al ciudadano" sheetId="2" state="hidden" r:id="rId7"/>
    <sheet name="Trans y Acceso Inf" sheetId="6" state="hidden" r:id="rId8"/>
  </sheets>
  <definedNames>
    <definedName name="_xlnm._FilterDatabase" localSheetId="6" hidden="1">'Atencion al ciudadano'!$A$5:$L$21</definedName>
    <definedName name="_xlnm._FilterDatabase" localSheetId="3" hidden="1">'Atencion al ciudadano '!$A$5:$G$10</definedName>
    <definedName name="_xlnm.Print_Area" localSheetId="0">'G de Riesgos'!$A$1:$I$12</definedName>
    <definedName name="_xlnm.Print_Titles" localSheetId="4">'Rendicion de cuentas '!$2:$4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13" l="1"/>
  <c r="H7" i="13"/>
  <c r="H6" i="13"/>
  <c r="H11" i="13" s="1"/>
  <c r="K7" i="14" l="1"/>
  <c r="K5" i="14" l="1"/>
  <c r="G10" i="15"/>
  <c r="G19" i="15"/>
  <c r="K4" i="14" l="1"/>
  <c r="K17" i="14" s="1"/>
  <c r="G16" i="15" l="1"/>
  <c r="G15" i="15"/>
  <c r="G14" i="15"/>
  <c r="G13" i="15"/>
  <c r="G12" i="15"/>
  <c r="G11" i="15"/>
  <c r="G9" i="15"/>
  <c r="G8" i="15"/>
  <c r="G7" i="15"/>
  <c r="G25" i="15" s="1"/>
  <c r="J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Cepeda Duarte</author>
  </authors>
  <commentList>
    <comment ref="A6" authorId="0" shapeId="0" xr:uid="{00000000-0006-0000-0500-000002000000}">
      <text>
        <r>
          <rPr>
            <b/>
            <sz val="9"/>
            <color indexed="81"/>
            <rFont val="Tahoma"/>
            <family val="2"/>
          </rPr>
          <t>Juan Pablo Cepeda Duarte:</t>
        </r>
        <r>
          <rPr>
            <sz val="9"/>
            <color indexed="81"/>
            <rFont val="Tahoma"/>
            <family val="2"/>
          </rPr>
          <t xml:space="preserve">
Obligación a responder solicitudes de acceso a la información en los términos establecidos por la ley</t>
        </r>
      </text>
    </comment>
    <comment ref="A16" authorId="0" shapeId="0" xr:uid="{00000000-0006-0000-0500-000005000000}">
      <text>
        <r>
          <rPr>
            <b/>
            <sz val="9"/>
            <color indexed="81"/>
            <rFont val="Tahoma"/>
            <family val="2"/>
          </rPr>
          <t>Juan Pablo Cepeda Duarte:</t>
        </r>
        <r>
          <rPr>
            <sz val="9"/>
            <color indexed="81"/>
            <rFont val="Tahoma"/>
            <family val="2"/>
          </rPr>
          <t xml:space="preserve">
Informes de solicitudes de acceso a la información: número de solicitudes recibidas, número de solicitudes trasladadas a otra institución, tiempo de respuesta, número de solicitudes a las que se negó el acceso a la información </t>
        </r>
      </text>
    </comment>
  </commentList>
</comments>
</file>

<file path=xl/sharedStrings.xml><?xml version="1.0" encoding="utf-8"?>
<sst xmlns="http://schemas.openxmlformats.org/spreadsheetml/2006/main" count="410" uniqueCount="250">
  <si>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</si>
  <si>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</si>
  <si>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</si>
  <si>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</si>
  <si>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</si>
  <si>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</si>
  <si>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</si>
  <si>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</si>
  <si>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</si>
  <si>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</si>
  <si>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</si>
  <si>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</si>
  <si>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</si>
  <si>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</si>
  <si>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</si>
  <si>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</si>
  <si>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</si>
  <si>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</si>
  <si>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</si>
  <si>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</si>
  <si>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</si>
  <si>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</si>
  <si>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</si>
  <si>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</si>
  <si>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</si>
  <si>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</si>
  <si>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</si>
  <si>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</si>
  <si>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</si>
  <si>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</si>
  <si>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</si>
  <si>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</si>
  <si>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</si>
  <si>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</si>
  <si>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</si>
  <si>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</si>
  <si>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</si>
  <si>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</si>
  <si>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</si>
  <si>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</si>
  <si>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</si>
  <si>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</si>
  <si>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</si>
  <si>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</si>
  <si>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</si>
  <si>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</si>
  <si>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</si>
  <si>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</si>
  <si>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</si>
  <si>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</si>
  <si>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</si>
  <si>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</si>
  <si>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</si>
  <si>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</si>
  <si>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  Es una actividad de las 19 que conforman el producto 3014</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</si>
  <si>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</si>
  <si>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</si>
  <si>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</si>
  <si>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</si>
  <si>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</si>
  <si>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</si>
  <si>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</si>
  <si>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</si>
  <si>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</si>
  <si>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</si>
  <si>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final presente vigencia</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</si>
  <si>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</si>
  <si>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</si>
  <si>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</si>
  <si>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</si>
  <si>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</si>
  <si>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</si>
  <si>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</si>
  <si>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</si>
  <si>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</si>
  <si>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</si>
  <si>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</si>
  <si>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</si>
  <si>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</si>
  <si>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Actividad</t>
  </si>
  <si>
    <t xml:space="preserve">Código Actividad </t>
  </si>
  <si>
    <t xml:space="preserve">Fecha de Finalización </t>
  </si>
  <si>
    <t>Meta</t>
  </si>
  <si>
    <t>Código Producto</t>
  </si>
  <si>
    <t/>
  </si>
  <si>
    <t>BOGOTÁ</t>
  </si>
  <si>
    <t>Municipio:</t>
  </si>
  <si>
    <t>Bogotá D.C</t>
  </si>
  <si>
    <t>Departamento:</t>
  </si>
  <si>
    <t>2017</t>
  </si>
  <si>
    <t>Año vigencia:</t>
  </si>
  <si>
    <t>Planeación</t>
  </si>
  <si>
    <t>Sector administrativo:</t>
  </si>
  <si>
    <t>Nacional</t>
  </si>
  <si>
    <t>Orden:</t>
  </si>
  <si>
    <t>DEPARTAMENTO NACIONAL DE PLANEACIÓN</t>
  </si>
  <si>
    <t>Nombre de la entidad:</t>
  </si>
  <si>
    <t>5.1.</t>
  </si>
  <si>
    <t xml:space="preserve">Seguimiento </t>
  </si>
  <si>
    <t>4.1.</t>
  </si>
  <si>
    <t xml:space="preserve">Monitoreo y Revisión </t>
  </si>
  <si>
    <t>3.2.</t>
  </si>
  <si>
    <t>3.1.</t>
  </si>
  <si>
    <t xml:space="preserve">Consulta y divulgación </t>
  </si>
  <si>
    <t>2.1.</t>
  </si>
  <si>
    <t>1.1.</t>
  </si>
  <si>
    <t xml:space="preserve">Política de Administración de Riesgos </t>
  </si>
  <si>
    <t>Fecha Programada</t>
  </si>
  <si>
    <t xml:space="preserve">Meta o Producto </t>
  </si>
  <si>
    <t xml:space="preserve">Componente 1: Gestión de Riesgos de Corrupción - Mapa de Riesgos de Corrupción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</si>
  <si>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</si>
  <si>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</si>
  <si>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</si>
  <si>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</si>
  <si>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</si>
  <si>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</si>
  <si>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</si>
  <si>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</si>
  <si>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</si>
  <si>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</si>
  <si>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</si>
  <si>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</si>
  <si>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</si>
  <si>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</si>
  <si>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</si>
  <si>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</si>
  <si>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</si>
  <si>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</si>
  <si>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</si>
  <si>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</si>
  <si>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</si>
  <si>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</si>
  <si>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</si>
  <si>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</si>
  <si>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</si>
  <si>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</si>
  <si>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Componente 3: Rendición de Cuentas</t>
  </si>
  <si>
    <t>2. Diálogo de doble vía con la ciudadanía y sus organizaciones</t>
  </si>
  <si>
    <t>Grupo de Comunicaciones y Relaciones Públicas</t>
  </si>
  <si>
    <t>4. Evaluación y retroalimentación a la gestión institucional</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</si>
  <si>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</si>
  <si>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</si>
  <si>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</si>
  <si>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</si>
  <si>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</si>
  <si>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</si>
  <si>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</si>
  <si>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</si>
  <si>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</si>
  <si>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Componente 2: Racionalización de Trámites</t>
  </si>
  <si>
    <t>1. Información</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</si>
  <si>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</si>
  <si>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</si>
  <si>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</si>
  <si>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</si>
  <si>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Dirección de Vigilancia a las Regalías</t>
  </si>
  <si>
    <t>Único</t>
  </si>
  <si>
    <t xml:space="preserve">Elaboración de Instrumentos de Gestión de la Información </t>
  </si>
  <si>
    <t>Lineamientos de Transparencia Pasiva</t>
  </si>
  <si>
    <t>Programa Nacional de Servicio al Ciudadano</t>
  </si>
  <si>
    <t>Producto</t>
  </si>
  <si>
    <t>Actualizar y mantener el componente de Seguridad y Privacidad de la Información (SGSI MSPI) al interior del DNP de acuerdo con las directrices de MINTIC y la Presidencia de la República</t>
  </si>
  <si>
    <t>Informe dePQRSD</t>
  </si>
  <si>
    <t>2.2.</t>
  </si>
  <si>
    <t xml:space="preserve">Documentos de lineamientos técnicos Plan de trabajo para la elaboración guías para un lenguaje claro incluyente (lenguas nativas y accesibilidad) </t>
  </si>
  <si>
    <t>Código producto</t>
  </si>
  <si>
    <t>Documentos de lineamientos técnicos Documentar el Sistema de Gestión de Seguridad de la Información al interior del DNP</t>
  </si>
  <si>
    <t>Criterio diferencial de accesibilidad</t>
  </si>
  <si>
    <t>Productos</t>
  </si>
  <si>
    <t>Dirección de Descentralización y Desarrollo Regional</t>
  </si>
  <si>
    <t>Documentos metodológicos Estrategia Mi plan, tu plan, nuestro país</t>
  </si>
  <si>
    <t>Documentos metodológicos Regionalización de indicadores contenidos en Terridata de acuerdo con los insumos provenientes de la estructuración del PND</t>
  </si>
  <si>
    <t xml:space="preserve">01/01/2019
</t>
  </si>
  <si>
    <t xml:space="preserve">Dirección de Desarrollo Social </t>
  </si>
  <si>
    <t xml:space="preserve">Lineamientos metodológicos para una herramienta orientada a la medición de capacidades para la innovación pública en entidades de orden nacional y territorial, cocreada con sus usuarios finales. </t>
  </si>
  <si>
    <t>Dirección de Innovación y Desarrollo Empresarial</t>
  </si>
  <si>
    <t>Documentos de lineamientos técnicos Documentos con propuestas para la articulación e implementación de instrumentos de fortalecimiento de las finanzas públicas territoriales</t>
  </si>
  <si>
    <t xml:space="preserve">Bases de datos para la focalización del gasto público en lo relacionado con el rediseño de la Página web del Sisbén </t>
  </si>
  <si>
    <t>Bases de datos para la focalización del gasto público con el manual operativo del Sisbén IV construido</t>
  </si>
  <si>
    <t>Servicio de información implementado Nuevas funcionalidades y Servicios de la Plataforma Integrada</t>
  </si>
  <si>
    <t>Dirección de Inversiones y Finanzas Públicas</t>
  </si>
  <si>
    <t>Dirección de Justicia Seguridad y Gobierno</t>
  </si>
  <si>
    <t>Comunicaciones Internas
(2)
Sensibilizaciones
(2)</t>
  </si>
  <si>
    <t>2.3.</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</si>
  <si>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</si>
  <si>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</si>
  <si>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</si>
  <si>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</si>
  <si>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</si>
  <si>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</si>
  <si>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Código ENTREGABLE</t>
  </si>
  <si>
    <t>Gestion Integral de Riesgos</t>
  </si>
  <si>
    <t>Análisis y Evaluación de Riesgos de Corrupción DNP
(1)</t>
  </si>
  <si>
    <t xml:space="preserve">Monitoreo  a la Matriz de Riesgos de corrupción (Enero, Mayo, Septiembre.)
(3) </t>
  </si>
  <si>
    <t>100% Riesgos revisados</t>
  </si>
  <si>
    <t>Correo electrónico y/o Comunicaciones Internas (2)</t>
  </si>
  <si>
    <t>3101/2020</t>
  </si>
  <si>
    <t xml:space="preserve">Herramientas tecnológicas para la gestión de información mejoradas para el seguimiento y gestión de proyectos financiados con recursos del SGR </t>
  </si>
  <si>
    <t>PENDIENTE</t>
  </si>
  <si>
    <t>Metodologías y lineamientos técnicos,  Propuesta de actualización de la política del servicio al ciudadano - con enfoque territorial formulado</t>
  </si>
  <si>
    <t>Metodologías y lineamientos técnicos,    instrumentos y herramientas que contribuyan a la modernización institucional - especialmente en temas de mejora regulatoria, innovación pública y servicio al ciudadano formulado</t>
  </si>
  <si>
    <t xml:space="preserve">Divulgación de información, Declaraciones oficiales de la Entidad - publicadas en columnas de opinión, en medios impresos y virtuales.  </t>
  </si>
  <si>
    <t>01/01/2020
31/12/2020</t>
  </si>
  <si>
    <t>Grupo de Comunicaciones  y Relaciones Públicas</t>
  </si>
  <si>
    <t>Divulgación de información, Piezas gráficas estáticas y animadas divulgadas interna y externamente -  para la visibilización de la gestión de la Entidad.</t>
  </si>
  <si>
    <t>Divulgación de información, Declaraciones oficiales de la Entidad - presentadas en ruedas de prensa con diferentes medios de comunicación.</t>
  </si>
  <si>
    <t xml:space="preserve">Atención a PQRSD Revisión, asignación y seguimiento de responsabilidad de las Dependencias del DNP </t>
  </si>
  <si>
    <t>Normativo y procedimental</t>
  </si>
  <si>
    <t>Metodologías y lineamientos técnicos Herramientas para la colaboración y participación del ciudadano en las políticas de eficiencia y modernización implementado</t>
  </si>
  <si>
    <t>Grupo Modernización del Estado</t>
  </si>
  <si>
    <t>Divulgación de información Estrategia de visibilización del Sisbén IV. Implementada y publicada hacia la sociedad civil y medios de comunicación.</t>
  </si>
  <si>
    <t>Divulgación de información Estrategia para el posicionamiento del proyecto de Ley del Sistema General de Regalías. Divulgada en medios de comunicación y públicos de interés.</t>
  </si>
  <si>
    <t>Divulgación de información Estrategia digital para el fortalecimiento institucional. Implementada en redes sociales y Página Web de la Entidad.</t>
  </si>
  <si>
    <t>Divulgación de información Estrategia de fortalecimiento institucional interno. Implementada al interior del DNP.</t>
  </si>
  <si>
    <t>Divulgación de información Acompañamiento para la participación de la Entidad y/o de sus voceros en eventos externos. Realizado para la visibilización de la gestión de la Entidad.</t>
  </si>
  <si>
    <t>Divulgación de información Mensajes institucionales divulgados a través de los canales internos de la Entidad. Publicados en el marco de la nueva estructura planteada.</t>
  </si>
  <si>
    <t>Divulgación de información Informes especiales de la gestión regional y/o nacional realizada por la Entidad. Publicados en medios de comunicación tradicionales y digitales.</t>
  </si>
  <si>
    <t>Divulgación de información Boletines de prensa con información de la gestión institucional realizada por la Entidad desde sus dos subdirecciones y direcciones técnicas. Publicados en medios de comunicación tradicionales y digitales.</t>
  </si>
  <si>
    <t>Divulgación de información Socialización e implementación de la Política de Comunicaciones del DNP. Implementada por parte de todas las áreas de la Entidad.</t>
  </si>
  <si>
    <t>Gestión Integral de Riesgos Informes de seguimiento y monitoreo publicados en página web</t>
  </si>
  <si>
    <t xml:space="preserve">01/01/2020
</t>
  </si>
  <si>
    <t>Grupo de Comunicaciones y Relaciones Publicas</t>
  </si>
  <si>
    <t>Informe Rendición de Cuentas Acuerdos de Paz</t>
  </si>
  <si>
    <t xml:space="preserve">mayor exactitud en la identificación de posibles beneficiarios de programas </t>
  </si>
  <si>
    <t>Mejorar la identificación de los ciudadanos que requieren programas sociales</t>
  </si>
  <si>
    <t>Resolución10006</t>
  </si>
  <si>
    <t>Producir y documentar avances de la gestión en la implementación de acuerdos de Paz.</t>
  </si>
  <si>
    <t>Diseñar e implementar espacios de diálogo nacionales y territoriales con base en el Manual Único de Rendición de Cuentas.</t>
  </si>
  <si>
    <t>Análisis, elaboración y presentación de estados contables Estados contables Elaborados</t>
  </si>
  <si>
    <t>Subdirección Financiera</t>
  </si>
  <si>
    <t>Estudios e investigaciones Sede propia del DNP Compra y adecuación de pisos</t>
  </si>
  <si>
    <t>Costos asociados</t>
  </si>
  <si>
    <t>4. Rendición de Cuentas del Acuerdo de PAZ</t>
  </si>
  <si>
    <t>Pendiente por lineamiento del Departamento Administrativo de la Función Pública</t>
  </si>
  <si>
    <t>Matriz de Riesgos  de Corrupción DNP actualizada
(1)</t>
  </si>
  <si>
    <t>Matriz de Riesgos de Corrupción  publicado para consideración y participación de las partes interesadas 
(1)</t>
  </si>
  <si>
    <t>01/02/2020
31/12/2020</t>
  </si>
  <si>
    <t>01/03/2020
31/12/2020</t>
  </si>
  <si>
    <t>1/03/2020 
31/12/2020</t>
  </si>
  <si>
    <t xml:space="preserve">Construcción del Mapa de Riesgos de Corrupción </t>
  </si>
  <si>
    <t>Nota: los costos se realizaron teniendo en cuenta la revisión del PABS de cada dependencia responsable y como aporta al desarrollo del producto (platas)</t>
  </si>
  <si>
    <t>Matriz  de Riesgos de Corrupción  publicado para divulgación a las partes interesadas
(1)</t>
  </si>
  <si>
    <t>Metodologías y lineamientos técnicos para la actualización del Sisbén y la implementación del registro social Sisbén IV implementado y primera etapa de diseño del registro social</t>
  </si>
  <si>
    <t>Puesta en marcha del SISBEN IV, (finalización del barrido y publicación de la base certificada con la metodología ajustada)</t>
  </si>
  <si>
    <t>la metodología de calculo del puntaje del SISBEN se encuentra desactualizada</t>
  </si>
  <si>
    <t>3. Responsabilidad</t>
  </si>
  <si>
    <t>Diseñar e implementar una estrategia de divulgación de los avances de la entidad sobre los acuerdos de Paz.</t>
  </si>
  <si>
    <t>Oficina de Tecnologías y Sistemas de Información</t>
  </si>
  <si>
    <t>Documentos de análisis de coyuntura y prospectiva Caracterización de tendencias de las conductas asociadas a la corrupción en Colombia</t>
  </si>
  <si>
    <t>Planeación y Mantenimiento del Modelo de Operación Implementación de la Política de Gobierno Digital. Informes de avance del cumplimiento de la Política de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</si>
</sst>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0"/>
      <color theme="0"/>
      <name val="Calibri Light"/>
      <family val="2"/>
      <scheme val="major"/>
    </font>
    <font>
      <b/>
      <sz val="12"/>
      <color theme="1"/>
      <name val="Calibri Light"/>
      <family val="2"/>
      <scheme val="major"/>
    </font>
    <font>
      <b/>
      <sz val="11"/>
      <color theme="0"/>
      <name val="Calibri Light"/>
      <family val="2"/>
      <scheme val="major"/>
    </font>
    <font>
      <sz val="12"/>
      <name val="Calibri"/>
      <family val="2"/>
      <scheme val="minor"/>
    </font>
    <font>
      <sz val="10"/>
      <name val="Calibri Light"/>
      <family val="2"/>
      <scheme val="major"/>
    </font>
    <font>
      <sz val="9"/>
      <color theme="1"/>
      <name val="Calibri Light"/>
      <family val="2"/>
      <scheme val="major"/>
    </font>
    <font>
      <sz val="10"/>
      <name val="Arial"/>
      <family val="2"/>
    </font>
    <font>
      <b/>
      <sz val="12"/>
      <color indexed="59"/>
      <name val="SansSerif"/>
    </font>
    <font>
      <sz val="10"/>
      <color indexed="8"/>
      <name val="SansSerif"/>
    </font>
    <font>
      <b/>
      <sz val="12"/>
      <color indexed="8"/>
      <name val="SansSerif"/>
    </font>
    <font>
      <sz val="10"/>
      <color theme="0"/>
      <name val="Arial"/>
      <family val="2"/>
    </font>
    <font>
      <sz val="11"/>
      <color theme="1"/>
      <name val="Calibri"/>
      <family val="2"/>
      <scheme val="minor"/>
    </font>
    <font>
      <b/>
      <sz val="10"/>
      <color theme="0"/>
      <name val="SansSerif"/>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b/>
      <sz val="11"/>
      <color theme="0"/>
      <name val="Calibri "/>
    </font>
    <font>
      <b/>
      <sz val="11"/>
      <color theme="1"/>
      <name val="Calibri "/>
    </font>
    <font>
      <sz val="11"/>
      <color theme="1"/>
      <name val="Calibri "/>
    </font>
    <font>
      <sz val="11"/>
      <color indexed="8"/>
      <name val="Calibri"/>
      <family val="2"/>
      <scheme val="minor"/>
    </font>
    <font>
      <sz val="10"/>
      <color rgb="FFFF0000"/>
      <name val="Arial"/>
      <family val="2"/>
    </font>
  </fonts>
  <fills count="9">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69169"/>
        <bgColor indexed="64"/>
      </patternFill>
    </fill>
    <fill>
      <patternFill patternType="solid">
        <fgColor theme="9" tint="0.79998168889431442"/>
        <bgColor indexed="64"/>
      </patternFill>
    </fill>
  </fills>
  <borders count="74">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medium">
        <color indexed="64"/>
      </top>
      <bottom/>
      <diagonal/>
    </border>
    <border>
      <left/>
      <right style="medium">
        <color indexed="64"/>
      </right>
      <top/>
      <bottom style="medium">
        <color indexed="64"/>
      </bottom>
      <diagonal/>
    </border>
    <border>
      <left style="thin">
        <color indexed="8"/>
      </left>
      <right style="thin">
        <color indexed="8"/>
      </right>
      <top style="thin">
        <color indexed="8"/>
      </top>
      <bottom style="medium">
        <color indexed="8"/>
      </bottom>
      <diagonal/>
    </border>
    <border>
      <left/>
      <right/>
      <top/>
      <bottom style="medium">
        <color indexed="8"/>
      </bottom>
      <diagonal/>
    </border>
    <border>
      <left/>
      <right style="thin">
        <color indexed="64"/>
      </right>
      <top style="medium">
        <color indexed="64"/>
      </top>
      <bottom style="medium">
        <color indexed="64"/>
      </bottom>
      <diagonal/>
    </border>
    <border>
      <left style="medium">
        <color indexed="64"/>
      </left>
      <right style="medium">
        <color auto="1"/>
      </right>
      <top style="thin">
        <color indexed="64"/>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top/>
      <bottom style="thin">
        <color indexed="64"/>
      </bottom>
      <diagonal/>
    </border>
    <border>
      <left style="medium">
        <color indexed="64"/>
      </left>
      <right/>
      <top style="thin">
        <color indexed="64"/>
      </top>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auto="1"/>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4">
    <xf numFmtId="0" fontId="0" fillId="0" borderId="0"/>
    <xf numFmtId="0" fontId="4" fillId="0" borderId="0"/>
    <xf numFmtId="0" fontId="21" fillId="0" borderId="0"/>
    <xf numFmtId="0" fontId="4" fillId="0" borderId="0"/>
  </cellStyleXfs>
  <cellXfs count="311">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9" fillId="4"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8" fillId="2" borderId="29" xfId="0" applyFont="1" applyFill="1" applyBorder="1" applyAlignment="1">
      <alignment horizontal="center" vertical="center" wrapText="1"/>
    </xf>
    <xf numFmtId="0" fontId="7" fillId="0" borderId="12" xfId="0" applyFont="1"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9" fillId="4" borderId="4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0" fontId="14" fillId="0" borderId="0" xfId="1" applyFont="1"/>
    <xf numFmtId="0" fontId="16" fillId="3" borderId="0" xfId="1" applyFont="1" applyFill="1" applyBorder="1" applyAlignment="1" applyProtection="1">
      <alignment horizontal="left" vertical="top" wrapText="1"/>
    </xf>
    <xf numFmtId="0" fontId="18" fillId="2" borderId="20" xfId="1" applyFont="1" applyFill="1" applyBorder="1" applyAlignment="1">
      <alignment horizontal="center" vertical="center" wrapText="1"/>
    </xf>
    <xf numFmtId="0" fontId="14" fillId="2" borderId="2" xfId="1" applyFont="1" applyFill="1" applyBorder="1"/>
    <xf numFmtId="0" fontId="18" fillId="2" borderId="12" xfId="1" applyFont="1" applyFill="1" applyBorder="1" applyAlignment="1">
      <alignment horizontal="center" vertical="center" wrapText="1"/>
    </xf>
    <xf numFmtId="0" fontId="16" fillId="3" borderId="33" xfId="1" applyFont="1" applyFill="1" applyBorder="1" applyAlignment="1" applyProtection="1">
      <alignment horizontal="center" vertical="center" wrapText="1"/>
    </xf>
    <xf numFmtId="0" fontId="16" fillId="3" borderId="32" xfId="1" applyFont="1" applyFill="1" applyBorder="1" applyAlignment="1" applyProtection="1">
      <alignment horizontal="center" vertical="center" wrapText="1"/>
    </xf>
    <xf numFmtId="0" fontId="16" fillId="3" borderId="38" xfId="1" applyFont="1" applyFill="1" applyBorder="1" applyAlignment="1" applyProtection="1">
      <alignment horizontal="center" vertical="center" wrapText="1"/>
    </xf>
    <xf numFmtId="0" fontId="21" fillId="0" borderId="0" xfId="2"/>
    <xf numFmtId="0" fontId="16" fillId="3" borderId="0" xfId="2" applyFont="1" applyFill="1" applyBorder="1" applyAlignment="1" applyProtection="1">
      <alignment horizontal="left" vertical="top" wrapText="1"/>
    </xf>
    <xf numFmtId="0" fontId="5" fillId="0" borderId="3" xfId="0" applyFont="1" applyBorder="1" applyAlignment="1">
      <alignment horizontal="center" vertical="center" wrapText="1"/>
    </xf>
    <xf numFmtId="0" fontId="0" fillId="0" borderId="0" xfId="0" applyFill="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14" fontId="0" fillId="0" borderId="3" xfId="0" applyNumberFormat="1" applyFont="1" applyFill="1" applyBorder="1" applyAlignment="1" applyProtection="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14" fontId="0" fillId="0" borderId="3" xfId="0" applyNumberFormat="1" applyFont="1" applyBorder="1" applyAlignment="1">
      <alignment horizontal="center" vertical="center" wrapText="1"/>
    </xf>
    <xf numFmtId="0" fontId="1" fillId="2" borderId="34" xfId="2" applyFont="1" applyFill="1" applyBorder="1" applyAlignment="1" applyProtection="1">
      <alignment horizontal="center" vertical="center" wrapText="1"/>
    </xf>
    <xf numFmtId="0" fontId="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3" xfId="0" applyFont="1" applyFill="1" applyBorder="1" applyAlignment="1" applyProtection="1">
      <alignment horizontal="center" vertical="center" wrapText="1"/>
    </xf>
    <xf numFmtId="0" fontId="0" fillId="0" borderId="3" xfId="0" applyFont="1" applyBorder="1" applyAlignment="1">
      <alignment horizontal="center" vertical="center"/>
    </xf>
    <xf numFmtId="0" fontId="7" fillId="0" borderId="31" xfId="0" applyFont="1" applyFill="1" applyBorder="1" applyAlignment="1">
      <alignment horizontal="center" vertical="center" wrapText="1"/>
    </xf>
    <xf numFmtId="0" fontId="29" fillId="6" borderId="34" xfId="2" applyFont="1" applyFill="1" applyBorder="1" applyAlignment="1" applyProtection="1">
      <alignment horizontal="left" vertical="center" wrapText="1"/>
    </xf>
    <xf numFmtId="14" fontId="29" fillId="6" borderId="34" xfId="2" applyNumberFormat="1" applyFont="1" applyFill="1" applyBorder="1" applyAlignment="1" applyProtection="1">
      <alignment horizontal="center" vertical="center" wrapText="1"/>
    </xf>
    <xf numFmtId="0" fontId="16" fillId="3" borderId="34" xfId="2" applyFont="1" applyFill="1" applyBorder="1" applyAlignment="1" applyProtection="1">
      <alignment horizontal="left" vertical="center" wrapText="1"/>
    </xf>
    <xf numFmtId="0" fontId="16" fillId="3" borderId="34" xfId="2" applyFont="1" applyFill="1" applyBorder="1" applyAlignment="1" applyProtection="1">
      <alignment horizontal="center" vertical="center" wrapText="1"/>
    </xf>
    <xf numFmtId="0" fontId="21" fillId="0" borderId="34" xfId="2" applyBorder="1"/>
    <xf numFmtId="14" fontId="12" fillId="0" borderId="3" xfId="0" applyNumberFormat="1" applyFont="1" applyFill="1" applyBorder="1" applyAlignment="1">
      <alignment horizontal="center" vertical="center" wrapText="1"/>
    </xf>
    <xf numFmtId="14" fontId="12" fillId="0" borderId="11" xfId="0" applyNumberFormat="1"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3" borderId="34" xfId="2" applyFont="1" applyFill="1" applyBorder="1" applyAlignment="1" applyProtection="1">
      <alignment horizontal="left" vertical="center" wrapText="1"/>
    </xf>
    <xf numFmtId="14" fontId="21" fillId="0" borderId="34" xfId="2" applyNumberFormat="1" applyBorder="1" applyAlignment="1">
      <alignment horizontal="center" vertical="center"/>
    </xf>
    <xf numFmtId="0" fontId="4" fillId="0" borderId="34" xfId="2" applyFont="1" applyBorder="1" applyAlignment="1">
      <alignment horizontal="center" vertical="center" wrapText="1"/>
    </xf>
    <xf numFmtId="0" fontId="4" fillId="0" borderId="34" xfId="2" applyFont="1" applyBorder="1" applyAlignment="1">
      <alignment horizontal="center" vertical="center"/>
    </xf>
    <xf numFmtId="0" fontId="9" fillId="4" borderId="6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2" xfId="0" applyFont="1" applyFill="1" applyBorder="1" applyAlignment="1">
      <alignment horizontal="center" vertical="center" wrapText="1"/>
    </xf>
    <xf numFmtId="14" fontId="16" fillId="3" borderId="32" xfId="1"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9" fillId="4" borderId="65" xfId="0" applyFont="1" applyFill="1" applyBorder="1" applyAlignment="1">
      <alignment horizontal="center" vertical="center" wrapText="1"/>
    </xf>
    <xf numFmtId="0" fontId="7" fillId="0" borderId="61" xfId="0" applyFont="1" applyFill="1" applyBorder="1" applyAlignment="1">
      <alignment horizontal="center" vertical="center" wrapText="1"/>
    </xf>
    <xf numFmtId="14" fontId="12" fillId="0" borderId="61" xfId="0" applyNumberFormat="1" applyFont="1" applyFill="1" applyBorder="1" applyAlignment="1">
      <alignment horizontal="center" vertical="center" wrapText="1"/>
    </xf>
    <xf numFmtId="14" fontId="12" fillId="0" borderId="62" xfId="0" applyNumberFormat="1" applyFont="1" applyFill="1" applyBorder="1" applyAlignment="1">
      <alignment horizontal="center" vertical="center" wrapText="1"/>
    </xf>
    <xf numFmtId="14" fontId="12" fillId="0" borderId="13" xfId="0" applyNumberFormat="1" applyFont="1" applyFill="1" applyBorder="1" applyAlignment="1">
      <alignment horizontal="center" vertical="center" wrapText="1"/>
    </xf>
    <xf numFmtId="14" fontId="12" fillId="0" borderId="10" xfId="0" applyNumberFormat="1" applyFont="1" applyFill="1" applyBorder="1" applyAlignment="1">
      <alignment horizontal="center" vertical="center" wrapText="1"/>
    </xf>
    <xf numFmtId="0" fontId="4" fillId="0" borderId="0" xfId="1" applyFont="1"/>
    <xf numFmtId="0" fontId="0" fillId="0" borderId="3" xfId="0" applyBorder="1" applyAlignment="1">
      <alignment horizontal="center" vertical="center"/>
    </xf>
    <xf numFmtId="9" fontId="0" fillId="0" borderId="3" xfId="0" applyNumberFormat="1" applyBorder="1" applyAlignment="1">
      <alignment horizontal="center" vertical="center"/>
    </xf>
    <xf numFmtId="14" fontId="0" fillId="0" borderId="3" xfId="0" applyNumberFormat="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2" fillId="2"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9" fontId="28" fillId="0" borderId="4" xfId="0" applyNumberFormat="1" applyFont="1" applyFill="1" applyBorder="1" applyAlignment="1">
      <alignment horizontal="center" vertical="center" wrapText="1"/>
    </xf>
    <xf numFmtId="15" fontId="28" fillId="0" borderId="30" xfId="0" applyNumberFormat="1" applyFont="1" applyFill="1" applyBorder="1" applyAlignment="1">
      <alignment horizontal="center" vertical="center" wrapText="1"/>
    </xf>
    <xf numFmtId="0" fontId="6" fillId="0" borderId="3" xfId="0" applyFont="1" applyBorder="1" applyAlignment="1">
      <alignment wrapText="1"/>
    </xf>
    <xf numFmtId="0" fontId="6" fillId="0" borderId="3" xfId="0" applyFont="1" applyBorder="1" applyAlignment="1">
      <alignment vertical="top" wrapText="1"/>
    </xf>
    <xf numFmtId="0" fontId="6" fillId="0" borderId="11" xfId="0" applyFont="1" applyBorder="1" applyAlignment="1">
      <alignment wrapText="1"/>
    </xf>
    <xf numFmtId="14" fontId="0" fillId="0" borderId="3" xfId="0" applyNumberFormat="1" applyBorder="1" applyAlignment="1">
      <alignment horizontal="center" vertical="center" wrapText="1"/>
    </xf>
    <xf numFmtId="2" fontId="0" fillId="0" borderId="0" xfId="0" applyNumberFormat="1" applyFont="1" applyBorder="1"/>
    <xf numFmtId="2" fontId="0" fillId="2" borderId="0" xfId="0" applyNumberFormat="1" applyFont="1" applyFill="1" applyBorder="1"/>
    <xf numFmtId="0" fontId="0" fillId="2" borderId="0" xfId="0" applyFill="1" applyBorder="1" applyAlignment="1">
      <alignment horizontal="center" vertical="center" wrapText="1"/>
    </xf>
    <xf numFmtId="0" fontId="0" fillId="2" borderId="0" xfId="0" applyFill="1"/>
    <xf numFmtId="3" fontId="0" fillId="0" borderId="0" xfId="0" applyNumberFormat="1" applyBorder="1" applyAlignment="1">
      <alignment vertical="center"/>
    </xf>
    <xf numFmtId="4" fontId="14" fillId="0" borderId="0" xfId="1" applyNumberFormat="1" applyFont="1"/>
    <xf numFmtId="4" fontId="0" fillId="0" borderId="0" xfId="0" applyNumberFormat="1"/>
    <xf numFmtId="3" fontId="0" fillId="0" borderId="0" xfId="0" applyNumberFormat="1"/>
    <xf numFmtId="4" fontId="5" fillId="0" borderId="0" xfId="0" applyNumberFormat="1" applyFont="1"/>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4" fillId="7" borderId="0" xfId="1" applyFont="1" applyFill="1"/>
    <xf numFmtId="0" fontId="18" fillId="7" borderId="18" xfId="1" applyFont="1" applyFill="1" applyBorder="1" applyAlignment="1">
      <alignment horizontal="center" vertical="center" wrapText="1"/>
    </xf>
    <xf numFmtId="0" fontId="18" fillId="7" borderId="31" xfId="1" applyFont="1" applyFill="1" applyBorder="1" applyAlignment="1">
      <alignment horizontal="center" vertical="center" wrapText="1"/>
    </xf>
    <xf numFmtId="0" fontId="18" fillId="7" borderId="22" xfId="1" applyFont="1" applyFill="1" applyBorder="1" applyAlignment="1">
      <alignment horizontal="center" vertical="center" wrapText="1"/>
    </xf>
    <xf numFmtId="0" fontId="14" fillId="7" borderId="3" xfId="1" applyFont="1" applyFill="1" applyBorder="1"/>
    <xf numFmtId="0" fontId="20" fillId="7" borderId="40" xfId="1" applyFont="1" applyFill="1" applyBorder="1" applyAlignment="1" applyProtection="1">
      <alignment horizontal="center" vertical="center" wrapText="1"/>
    </xf>
    <xf numFmtId="0" fontId="20" fillId="7" borderId="39" xfId="1" applyFont="1" applyFill="1" applyBorder="1" applyAlignment="1" applyProtection="1">
      <alignment horizontal="center" vertical="center" wrapText="1"/>
    </xf>
    <xf numFmtId="0" fontId="20" fillId="7" borderId="34" xfId="1" applyFont="1" applyFill="1" applyBorder="1" applyAlignment="1" applyProtection="1">
      <alignment horizontal="center" vertical="center" wrapText="1"/>
    </xf>
    <xf numFmtId="0" fontId="18" fillId="7" borderId="11" xfId="1" applyFont="1" applyFill="1" applyBorder="1" applyAlignment="1">
      <alignment horizontal="center" vertical="center" wrapText="1"/>
    </xf>
    <xf numFmtId="1" fontId="18" fillId="7" borderId="11" xfId="1" applyNumberFormat="1" applyFont="1" applyFill="1" applyBorder="1" applyAlignment="1">
      <alignment horizontal="center" vertical="center" wrapText="1"/>
    </xf>
    <xf numFmtId="14" fontId="18" fillId="7" borderId="11" xfId="1" applyNumberFormat="1" applyFont="1" applyFill="1" applyBorder="1" applyAlignment="1">
      <alignment horizontal="center" vertical="center" wrapText="1"/>
    </xf>
    <xf numFmtId="0" fontId="18" fillId="7" borderId="32" xfId="1"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3" xfId="0"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 fillId="7" borderId="2" xfId="0" applyFont="1" applyFill="1" applyBorder="1" applyAlignment="1">
      <alignment horizontal="center" vertical="center" wrapText="1"/>
    </xf>
    <xf numFmtId="14" fontId="0" fillId="0" borderId="4" xfId="0" applyNumberFormat="1" applyFont="1" applyBorder="1" applyAlignment="1">
      <alignment horizontal="center" vertical="center"/>
    </xf>
    <xf numFmtId="0" fontId="5" fillId="0" borderId="66" xfId="0" applyFont="1" applyFill="1" applyBorder="1" applyAlignment="1">
      <alignment horizontal="center" vertical="center"/>
    </xf>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0" fillId="7" borderId="67" xfId="0" applyFont="1" applyFill="1" applyBorder="1"/>
    <xf numFmtId="14" fontId="0" fillId="0" borderId="13" xfId="0" applyNumberFormat="1" applyFont="1" applyBorder="1" applyAlignment="1">
      <alignment horizontal="center" vertical="center"/>
    </xf>
    <xf numFmtId="14" fontId="0" fillId="0" borderId="69" xfId="0" applyNumberFormat="1" applyFont="1" applyFill="1" applyBorder="1" applyAlignment="1" applyProtection="1">
      <alignment horizontal="center" vertical="center" wrapText="1"/>
    </xf>
    <xf numFmtId="14" fontId="0" fillId="0" borderId="13" xfId="0"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14" fontId="0" fillId="0" borderId="11" xfId="0" applyNumberFormat="1" applyFont="1" applyBorder="1" applyAlignment="1">
      <alignment horizontal="center" vertical="center"/>
    </xf>
    <xf numFmtId="14" fontId="0" fillId="0" borderId="10" xfId="0" applyNumberFormat="1" applyFont="1" applyBorder="1" applyAlignment="1">
      <alignment horizontal="center" vertical="center"/>
    </xf>
    <xf numFmtId="15" fontId="28" fillId="0" borderId="3" xfId="0" applyNumberFormat="1" applyFont="1" applyFill="1" applyBorder="1" applyAlignment="1">
      <alignment horizontal="center" vertical="center" wrapText="1"/>
    </xf>
    <xf numFmtId="0" fontId="28" fillId="0" borderId="69" xfId="0" applyFont="1" applyFill="1" applyBorder="1" applyAlignment="1">
      <alignment horizontal="center" vertical="center" wrapText="1"/>
    </xf>
    <xf numFmtId="0" fontId="1" fillId="7" borderId="20" xfId="0" applyFont="1" applyFill="1" applyBorder="1" applyAlignment="1">
      <alignment horizontal="center" vertical="center"/>
    </xf>
    <xf numFmtId="0" fontId="5" fillId="0" borderId="61" xfId="0" applyFont="1" applyBorder="1" applyAlignment="1">
      <alignment horizontal="center" vertical="center"/>
    </xf>
    <xf numFmtId="0" fontId="5" fillId="0" borderId="61" xfId="0" applyFont="1" applyBorder="1" applyAlignment="1">
      <alignment horizontal="center" vertical="center" wrapText="1"/>
    </xf>
    <xf numFmtId="0" fontId="5" fillId="0" borderId="62" xfId="0" applyFont="1" applyBorder="1" applyAlignment="1">
      <alignment horizontal="center" vertical="center"/>
    </xf>
    <xf numFmtId="0" fontId="8" fillId="7" borderId="2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0" fillId="7" borderId="36" xfId="1" applyFont="1" applyFill="1" applyBorder="1" applyAlignment="1" applyProtection="1">
      <alignment horizontal="center" vertical="center" wrapText="1"/>
    </xf>
    <xf numFmtId="0" fontId="0" fillId="0" borderId="3" xfId="0" applyBorder="1" applyAlignment="1">
      <alignment horizontal="center" vertical="center" wrapText="1"/>
    </xf>
    <xf numFmtId="0" fontId="30" fillId="7" borderId="32" xfId="1" applyFont="1" applyFill="1" applyBorder="1" applyAlignment="1">
      <alignment horizontal="center" vertical="center" wrapText="1"/>
    </xf>
    <xf numFmtId="1" fontId="0" fillId="0" borderId="3" xfId="0" applyNumberFormat="1" applyBorder="1" applyAlignment="1">
      <alignment horizontal="center" vertical="center"/>
    </xf>
    <xf numFmtId="0" fontId="0" fillId="4" borderId="3" xfId="0" applyFill="1" applyBorder="1" applyAlignment="1">
      <alignment horizontal="center" vertical="center"/>
    </xf>
    <xf numFmtId="9" fontId="28" fillId="8" borderId="6" xfId="0" applyNumberFormat="1" applyFont="1" applyFill="1" applyBorder="1" applyAlignment="1">
      <alignment horizontal="center" vertical="center" wrapText="1"/>
    </xf>
    <xf numFmtId="0" fontId="28" fillId="4" borderId="6" xfId="0" applyFont="1" applyFill="1" applyBorder="1" applyAlignment="1">
      <alignment horizontal="center" vertical="center" wrapText="1"/>
    </xf>
    <xf numFmtId="15" fontId="28" fillId="4" borderId="3" xfId="0" applyNumberFormat="1" applyFont="1" applyFill="1" applyBorder="1" applyAlignment="1">
      <alignment horizontal="center" vertical="center" wrapText="1"/>
    </xf>
    <xf numFmtId="0" fontId="28" fillId="4" borderId="69" xfId="0" applyFont="1" applyFill="1" applyBorder="1" applyAlignment="1">
      <alignment horizontal="center" vertical="center" wrapText="1"/>
    </xf>
    <xf numFmtId="1" fontId="28" fillId="4" borderId="3" xfId="0" applyNumberFormat="1" applyFont="1" applyFill="1" applyBorder="1" applyAlignment="1">
      <alignment horizontal="center" vertical="center" wrapText="1"/>
    </xf>
    <xf numFmtId="15" fontId="28" fillId="4" borderId="13" xfId="0" applyNumberFormat="1"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18" xfId="0" applyFont="1" applyFill="1" applyBorder="1" applyAlignment="1">
      <alignment horizontal="center" vertical="center" wrapText="1"/>
    </xf>
    <xf numFmtId="9" fontId="28" fillId="4" borderId="6" xfId="0" applyNumberFormat="1" applyFont="1" applyFill="1" applyBorder="1" applyAlignment="1">
      <alignment horizontal="center" vertical="center" wrapText="1"/>
    </xf>
    <xf numFmtId="15" fontId="28" fillId="4" borderId="61" xfId="0" applyNumberFormat="1" applyFont="1" applyFill="1" applyBorder="1" applyAlignment="1">
      <alignment horizontal="center" vertical="center" wrapText="1"/>
    </xf>
    <xf numFmtId="0" fontId="0" fillId="4" borderId="3" xfId="0" applyFont="1" applyFill="1" applyBorder="1" applyAlignment="1">
      <alignment horizontal="center" vertical="center" wrapText="1"/>
    </xf>
    <xf numFmtId="14" fontId="28" fillId="4" borderId="69" xfId="0" applyNumberFormat="1" applyFont="1" applyFill="1" applyBorder="1" applyAlignment="1">
      <alignment horizontal="center" vertical="center" wrapText="1"/>
    </xf>
    <xf numFmtId="0" fontId="6" fillId="0" borderId="22" xfId="0" applyFont="1" applyBorder="1" applyAlignment="1">
      <alignment horizontal="right" wrapText="1"/>
    </xf>
    <xf numFmtId="0" fontId="0" fillId="0" borderId="22" xfId="0" applyBorder="1" applyAlignment="1">
      <alignment horizontal="right"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10" fillId="7" borderId="6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64"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29" fillId="3" borderId="57" xfId="2" applyFont="1" applyFill="1" applyBorder="1" applyAlignment="1" applyProtection="1">
      <alignment horizontal="left" vertical="center" wrapText="1"/>
    </xf>
    <xf numFmtId="0" fontId="0" fillId="0" borderId="58" xfId="0" applyBorder="1" applyAlignment="1"/>
    <xf numFmtId="0" fontId="21" fillId="0" borderId="57" xfId="2" applyBorder="1" applyAlignment="1">
      <alignment horizontal="center" vertical="center"/>
    </xf>
    <xf numFmtId="0" fontId="0" fillId="0" borderId="58" xfId="0" applyBorder="1" applyAlignment="1">
      <alignment horizontal="center" vertical="center"/>
    </xf>
    <xf numFmtId="14" fontId="21" fillId="0" borderId="34" xfId="2" applyNumberFormat="1" applyBorder="1" applyAlignment="1">
      <alignment horizontal="center" vertical="center"/>
    </xf>
    <xf numFmtId="0" fontId="0" fillId="0" borderId="34" xfId="0" applyBorder="1" applyAlignment="1">
      <alignment horizontal="center" vertical="center"/>
    </xf>
    <xf numFmtId="0" fontId="4" fillId="0" borderId="57" xfId="2" applyFont="1" applyBorder="1" applyAlignment="1">
      <alignment horizontal="center" vertical="center" wrapText="1"/>
    </xf>
    <xf numFmtId="0" fontId="0" fillId="0" borderId="58" xfId="0" applyBorder="1" applyAlignment="1">
      <alignment horizontal="center" vertical="center" wrapText="1"/>
    </xf>
    <xf numFmtId="0" fontId="22" fillId="3" borderId="0" xfId="2" applyFont="1" applyFill="1" applyBorder="1" applyAlignment="1" applyProtection="1">
      <alignment horizontal="left" vertical="center" wrapText="1"/>
    </xf>
    <xf numFmtId="0" fontId="15" fillId="3" borderId="0" xfId="2" applyFont="1" applyFill="1" applyBorder="1" applyAlignment="1" applyProtection="1">
      <alignment horizontal="center" vertical="center" wrapText="1"/>
    </xf>
    <xf numFmtId="0" fontId="1" fillId="2" borderId="34" xfId="2" applyFont="1" applyFill="1" applyBorder="1" applyAlignment="1" applyProtection="1">
      <alignment horizontal="center" vertical="center" wrapText="1"/>
    </xf>
    <xf numFmtId="0" fontId="22" fillId="3" borderId="46" xfId="2" applyFont="1" applyFill="1" applyBorder="1" applyAlignment="1" applyProtection="1">
      <alignment horizontal="left" vertical="center" wrapText="1"/>
    </xf>
    <xf numFmtId="0" fontId="22" fillId="3" borderId="47" xfId="2" applyFont="1" applyFill="1" applyBorder="1" applyAlignment="1" applyProtection="1">
      <alignment horizontal="left" vertical="center" wrapText="1"/>
    </xf>
    <xf numFmtId="0" fontId="22" fillId="3" borderId="48" xfId="2" applyFont="1" applyFill="1" applyBorder="1" applyAlignment="1" applyProtection="1">
      <alignment horizontal="left" vertical="center" wrapText="1"/>
    </xf>
    <xf numFmtId="0" fontId="22" fillId="3" borderId="52" xfId="2" applyFont="1" applyFill="1" applyBorder="1" applyAlignment="1" applyProtection="1">
      <alignment horizontal="left" vertical="center" wrapText="1"/>
    </xf>
    <xf numFmtId="0" fontId="22" fillId="3" borderId="9" xfId="2" applyFont="1" applyFill="1" applyBorder="1" applyAlignment="1" applyProtection="1">
      <alignment horizontal="left" vertical="center" wrapText="1"/>
    </xf>
    <xf numFmtId="0" fontId="22" fillId="3" borderId="53" xfId="2" applyFont="1" applyFill="1" applyBorder="1" applyAlignment="1" applyProtection="1">
      <alignment horizontal="left" vertical="center" wrapText="1"/>
    </xf>
    <xf numFmtId="0" fontId="22" fillId="3" borderId="49" xfId="2" applyFont="1" applyFill="1" applyBorder="1" applyAlignment="1" applyProtection="1">
      <alignment horizontal="left" vertical="center" wrapText="1"/>
    </xf>
    <xf numFmtId="0" fontId="22" fillId="3" borderId="50" xfId="2" applyFont="1" applyFill="1" applyBorder="1" applyAlignment="1" applyProtection="1">
      <alignment horizontal="left" vertical="center" wrapText="1"/>
    </xf>
    <xf numFmtId="0" fontId="22" fillId="3" borderId="51" xfId="2" applyFont="1" applyFill="1" applyBorder="1" applyAlignment="1" applyProtection="1">
      <alignment horizontal="left" vertical="center" wrapText="1"/>
    </xf>
    <xf numFmtId="0" fontId="23" fillId="3" borderId="0" xfId="2" applyFont="1" applyFill="1" applyBorder="1" applyAlignment="1" applyProtection="1">
      <alignment horizontal="center" vertical="center" wrapText="1"/>
    </xf>
    <xf numFmtId="0" fontId="22" fillId="3" borderId="43" xfId="2" applyFont="1" applyFill="1" applyBorder="1" applyAlignment="1" applyProtection="1">
      <alignment horizontal="left" vertical="center" wrapText="1"/>
    </xf>
    <xf numFmtId="0" fontId="22" fillId="3" borderId="44" xfId="2" applyFont="1" applyFill="1" applyBorder="1" applyAlignment="1" applyProtection="1">
      <alignment horizontal="left" vertical="center" wrapText="1"/>
    </xf>
    <xf numFmtId="0" fontId="22" fillId="3" borderId="45" xfId="2" applyFont="1" applyFill="1" applyBorder="1" applyAlignment="1" applyProtection="1">
      <alignment horizontal="left" vertical="center" wrapText="1"/>
    </xf>
    <xf numFmtId="0" fontId="29" fillId="6" borderId="34" xfId="2" applyFont="1" applyFill="1" applyBorder="1" applyAlignment="1" applyProtection="1">
      <alignment horizontal="left" vertical="center" wrapText="1"/>
    </xf>
    <xf numFmtId="14" fontId="29" fillId="6" borderId="34" xfId="2" applyNumberFormat="1" applyFont="1" applyFill="1" applyBorder="1" applyAlignment="1" applyProtection="1">
      <alignment horizontal="center" vertical="center" wrapText="1"/>
    </xf>
    <xf numFmtId="0" fontId="29" fillId="6" borderId="34" xfId="2" applyFont="1" applyFill="1" applyBorder="1" applyAlignment="1" applyProtection="1">
      <alignment horizontal="center" vertical="center" wrapText="1"/>
    </xf>
    <xf numFmtId="0" fontId="16" fillId="3" borderId="34" xfId="2" applyFont="1" applyFill="1" applyBorder="1" applyAlignment="1" applyProtection="1">
      <alignment horizontal="left" vertical="center" wrapText="1"/>
    </xf>
    <xf numFmtId="0" fontId="16" fillId="3" borderId="34" xfId="2" applyFont="1" applyFill="1" applyBorder="1" applyAlignment="1" applyProtection="1">
      <alignment horizontal="center" vertical="center" wrapText="1"/>
    </xf>
    <xf numFmtId="0" fontId="17" fillId="3" borderId="0" xfId="1" applyFont="1" applyFill="1" applyBorder="1" applyAlignment="1" applyProtection="1">
      <alignment horizontal="left" vertical="center" wrapText="1"/>
    </xf>
    <xf numFmtId="0" fontId="17" fillId="3" borderId="9" xfId="1" applyFont="1" applyFill="1" applyBorder="1" applyAlignment="1" applyProtection="1">
      <alignment horizontal="left" vertical="center" wrapText="1"/>
    </xf>
    <xf numFmtId="0" fontId="16" fillId="3" borderId="33" xfId="1" applyFont="1" applyFill="1" applyBorder="1" applyAlignment="1" applyProtection="1">
      <alignment horizontal="center" vertical="center" wrapText="1"/>
    </xf>
    <xf numFmtId="0" fontId="16" fillId="3" borderId="32" xfId="1" applyFont="1" applyFill="1" applyBorder="1" applyAlignment="1" applyProtection="1">
      <alignment horizontal="center" vertical="center" wrapText="1"/>
    </xf>
    <xf numFmtId="14" fontId="16" fillId="3" borderId="32" xfId="1" applyNumberFormat="1" applyFont="1" applyFill="1" applyBorder="1" applyAlignment="1" applyProtection="1">
      <alignment horizontal="center" vertical="center" wrapText="1"/>
    </xf>
    <xf numFmtId="0" fontId="20" fillId="7" borderId="35" xfId="1" applyFont="1" applyFill="1" applyBorder="1" applyAlignment="1" applyProtection="1">
      <alignment horizontal="center" vertical="center" wrapText="1"/>
    </xf>
    <xf numFmtId="0" fontId="20" fillId="7" borderId="37" xfId="1" applyFont="1" applyFill="1" applyBorder="1" applyAlignment="1" applyProtection="1">
      <alignment horizontal="center" vertical="center" wrapText="1"/>
    </xf>
    <xf numFmtId="0" fontId="20" fillId="7" borderId="39" xfId="1" applyFont="1" applyFill="1" applyBorder="1" applyAlignment="1" applyProtection="1">
      <alignment horizontal="center" vertical="center" wrapText="1"/>
    </xf>
    <xf numFmtId="0" fontId="4" fillId="0" borderId="22" xfId="1" applyFont="1" applyBorder="1" applyAlignment="1">
      <alignment horizontal="right"/>
    </xf>
    <xf numFmtId="0" fontId="19" fillId="0" borderId="22" xfId="0" applyFont="1" applyBorder="1" applyAlignment="1">
      <alignment horizontal="right"/>
    </xf>
    <xf numFmtId="0" fontId="15" fillId="3" borderId="0" xfId="1" applyFont="1" applyFill="1" applyBorder="1" applyAlignment="1" applyProtection="1">
      <alignment horizontal="center" vertical="center" wrapText="1"/>
    </xf>
    <xf numFmtId="0" fontId="20" fillId="7" borderId="34" xfId="1" applyFont="1" applyFill="1" applyBorder="1" applyAlignment="1" applyProtection="1">
      <alignment horizontal="center" vertical="center" wrapText="1"/>
    </xf>
    <xf numFmtId="0" fontId="18" fillId="7" borderId="0" xfId="1" applyFont="1" applyFill="1" applyAlignment="1">
      <alignment horizontal="center"/>
    </xf>
    <xf numFmtId="0" fontId="19" fillId="7" borderId="0" xfId="0" applyFont="1" applyFill="1" applyAlignment="1">
      <alignment horizontal="center"/>
    </xf>
    <xf numFmtId="0" fontId="1" fillId="7" borderId="1" xfId="0" applyFont="1" applyFill="1" applyBorder="1" applyAlignment="1">
      <alignment horizontal="center"/>
    </xf>
    <xf numFmtId="0" fontId="1" fillId="7" borderId="0" xfId="0" applyFont="1" applyFill="1" applyBorder="1" applyAlignment="1">
      <alignment horizontal="center"/>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right"/>
    </xf>
    <xf numFmtId="0" fontId="6" fillId="8" borderId="71"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68"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30"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16" xfId="0" applyBorder="1" applyAlignment="1">
      <alignment horizontal="center" vertical="center" wrapText="1"/>
    </xf>
    <xf numFmtId="0" fontId="26" fillId="7" borderId="59" xfId="0" applyFont="1" applyFill="1" applyBorder="1" applyAlignment="1">
      <alignment horizontal="center" vertical="center" wrapText="1"/>
    </xf>
    <xf numFmtId="0" fontId="1" fillId="7" borderId="23" xfId="0" applyFont="1" applyFill="1" applyBorder="1" applyAlignment="1">
      <alignment horizontal="center"/>
    </xf>
    <xf numFmtId="0" fontId="1" fillId="7" borderId="22" xfId="0" applyFont="1" applyFill="1" applyBorder="1" applyAlignment="1">
      <alignment horizontal="center"/>
    </xf>
    <xf numFmtId="0" fontId="1" fillId="7" borderId="68" xfId="0" applyFont="1" applyFill="1" applyBorder="1" applyAlignment="1">
      <alignment horizontal="center"/>
    </xf>
    <xf numFmtId="0" fontId="0" fillId="0" borderId="0" xfId="0" applyBorder="1" applyAlignment="1">
      <alignment horizontal="right"/>
    </xf>
    <xf numFmtId="0" fontId="1" fillId="7" borderId="15"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0" fillId="0" borderId="70" xfId="0" applyBorder="1" applyAlignment="1">
      <alignment horizontal="center" vertical="center"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1" fillId="2" borderId="23" xfId="0" applyFont="1" applyFill="1" applyBorder="1" applyAlignment="1">
      <alignment horizontal="center"/>
    </xf>
    <xf numFmtId="0" fontId="1" fillId="2" borderId="22" xfId="0" applyFont="1" applyFill="1" applyBorder="1" applyAlignment="1">
      <alignment horizontal="center"/>
    </xf>
  </cellXfs>
  <cellStyles count="4">
    <cellStyle name="Normal" xfId="0" builtinId="0"/>
    <cellStyle name="Normal 2" xfId="1" xr:uid="{00000000-0005-0000-0000-000001000000}"/>
    <cellStyle name="Normal 3" xfId="2" xr:uid="{00000000-0005-0000-0000-000002000000}"/>
    <cellStyle name="Normal 3 2" xfId="3" xr:uid="{6A7B603A-39AF-49E1-88A4-1C2BC5D6A91B}"/>
  </cellStyles>
  <dxfs count="0"/>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702469</xdr:colOff>
      <xdr:row>6</xdr:row>
      <xdr:rowOff>428624</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J26"/>
  <sheetViews>
    <sheetView tabSelected="1" zoomScale="80" zoomScaleNormal="80" workbookViewId="0">
      <pane xSplit="6" ySplit="3" topLeftCell="G4" activePane="bottomRight" state="frozen"/>
      <selection pane="topRight" activeCell="G1" sqref="G1"/>
      <selection pane="bottomLeft" activeCell="A4" sqref="A4"/>
      <selection pane="bottomRight" activeCell="E4" sqref="E4"/>
    </sheetView>
  </sheetViews>
  <sheetFormatPr baseColWidth="10" defaultRowHeight="15"/>
  <cols>
    <col min="1" max="1" width="24.42578125" customWidth="1"/>
    <col min="2" max="3" width="24.42578125" hidden="1" customWidth="1"/>
    <col min="4" max="4" width="6.28515625" customWidth="1"/>
    <col min="5" max="5" width="33" customWidth="1"/>
    <col min="6" max="6" width="21.42578125" customWidth="1"/>
    <col min="7" max="8" width="19" customWidth="1"/>
    <col min="9" max="9" width="22" customWidth="1"/>
    <col min="10" max="10" width="37" hidden="1" customWidth="1"/>
  </cols>
  <sheetData>
    <row r="1" spans="1:10" ht="18" customHeight="1">
      <c r="A1" s="212" t="s">
        <v>0</v>
      </c>
      <c r="B1" s="213"/>
      <c r="C1" s="213"/>
      <c r="D1" s="214"/>
      <c r="E1" s="214"/>
      <c r="F1" s="214"/>
      <c r="G1" s="214"/>
      <c r="H1" s="214"/>
      <c r="I1" s="215"/>
    </row>
    <row r="2" spans="1:10" ht="39.6" customHeight="1" thickBot="1">
      <c r="A2" s="216" t="s">
        <v>109</v>
      </c>
      <c r="B2" s="217"/>
      <c r="C2" s="217"/>
      <c r="D2" s="218"/>
      <c r="E2" s="218"/>
      <c r="F2" s="218"/>
      <c r="G2" s="218"/>
      <c r="H2" s="218"/>
      <c r="I2" s="219"/>
    </row>
    <row r="3" spans="1:10" ht="33.75" customHeight="1" thickBot="1">
      <c r="A3" s="28" t="s">
        <v>1</v>
      </c>
      <c r="B3" s="61" t="s">
        <v>132</v>
      </c>
      <c r="C3" s="61" t="s">
        <v>190</v>
      </c>
      <c r="D3" s="220" t="s">
        <v>2</v>
      </c>
      <c r="E3" s="220"/>
      <c r="F3" s="118" t="s">
        <v>108</v>
      </c>
      <c r="G3" s="118" t="s">
        <v>4</v>
      </c>
      <c r="H3" s="114" t="s">
        <v>140</v>
      </c>
      <c r="I3" s="123" t="s">
        <v>141</v>
      </c>
      <c r="J3" t="s">
        <v>231</v>
      </c>
    </row>
    <row r="4" spans="1:10" ht="147" customHeight="1" thickBot="1">
      <c r="A4" s="191" t="s">
        <v>106</v>
      </c>
      <c r="B4" s="29"/>
      <c r="C4" s="29"/>
      <c r="D4" s="30" t="s">
        <v>105</v>
      </c>
      <c r="E4" s="101" t="s">
        <v>191</v>
      </c>
      <c r="F4" s="124" t="s">
        <v>182</v>
      </c>
      <c r="G4" s="124" t="s">
        <v>8</v>
      </c>
      <c r="H4" s="125">
        <v>43850</v>
      </c>
      <c r="I4" s="126">
        <v>44135</v>
      </c>
      <c r="J4" s="152">
        <f>+'R. Trámites'!Z18+'Atencion al ciudadano '!H11+'Rendicion de cuentas '!G25+'Trans y Acceso Inf '!K17+J5</f>
        <v>3834742723</v>
      </c>
    </row>
    <row r="5" spans="1:10" ht="91.5" customHeight="1" thickBot="1">
      <c r="A5" s="221" t="s">
        <v>239</v>
      </c>
      <c r="B5" s="29"/>
      <c r="C5" s="120"/>
      <c r="D5" s="31" t="s">
        <v>104</v>
      </c>
      <c r="E5" s="116" t="s">
        <v>191</v>
      </c>
      <c r="F5" s="94" t="s">
        <v>194</v>
      </c>
      <c r="G5" s="94" t="s">
        <v>8</v>
      </c>
      <c r="H5" s="107">
        <v>43831</v>
      </c>
      <c r="I5" s="127">
        <v>43860</v>
      </c>
      <c r="J5">
        <v>115637984</v>
      </c>
    </row>
    <row r="6" spans="1:10" ht="72" customHeight="1" thickBot="1">
      <c r="A6" s="221"/>
      <c r="B6" s="95"/>
      <c r="C6" s="96"/>
      <c r="D6" s="31" t="s">
        <v>163</v>
      </c>
      <c r="E6" s="101" t="s">
        <v>191</v>
      </c>
      <c r="F6" s="94" t="s">
        <v>192</v>
      </c>
      <c r="G6" s="94" t="s">
        <v>8</v>
      </c>
      <c r="H6" s="107">
        <v>43846</v>
      </c>
      <c r="I6" s="127">
        <v>43860</v>
      </c>
      <c r="J6" s="192" t="s">
        <v>240</v>
      </c>
    </row>
    <row r="7" spans="1:10" ht="72.75" customHeight="1">
      <c r="A7" s="221"/>
      <c r="B7" s="95"/>
      <c r="C7" s="119"/>
      <c r="D7" s="97" t="s">
        <v>183</v>
      </c>
      <c r="E7" s="101" t="s">
        <v>191</v>
      </c>
      <c r="F7" s="94" t="s">
        <v>234</v>
      </c>
      <c r="G7" s="94" t="s">
        <v>8</v>
      </c>
      <c r="H7" s="107">
        <v>43846</v>
      </c>
      <c r="I7" s="127">
        <v>43860</v>
      </c>
    </row>
    <row r="8" spans="1:10" ht="146.25" customHeight="1">
      <c r="A8" s="222" t="s">
        <v>103</v>
      </c>
      <c r="B8" s="95"/>
      <c r="C8" s="119"/>
      <c r="D8" s="31" t="s">
        <v>102</v>
      </c>
      <c r="E8" s="94" t="s">
        <v>191</v>
      </c>
      <c r="F8" s="94" t="s">
        <v>235</v>
      </c>
      <c r="G8" s="94" t="s">
        <v>8</v>
      </c>
      <c r="H8" s="107">
        <v>43832</v>
      </c>
      <c r="I8" s="127">
        <v>43860</v>
      </c>
    </row>
    <row r="9" spans="1:10" ht="105" customHeight="1">
      <c r="A9" s="223"/>
      <c r="B9" s="95"/>
      <c r="C9" s="119"/>
      <c r="D9" s="31"/>
      <c r="E9" s="94" t="s">
        <v>191</v>
      </c>
      <c r="F9" s="94" t="s">
        <v>195</v>
      </c>
      <c r="G9" s="94" t="s">
        <v>8</v>
      </c>
      <c r="H9" s="107" t="s">
        <v>196</v>
      </c>
      <c r="I9" s="127">
        <v>44165</v>
      </c>
    </row>
    <row r="10" spans="1:10" ht="86.25" customHeight="1">
      <c r="A10" s="224"/>
      <c r="B10" s="95"/>
      <c r="C10" s="119"/>
      <c r="D10" s="31" t="s">
        <v>101</v>
      </c>
      <c r="E10" s="117" t="s">
        <v>191</v>
      </c>
      <c r="F10" s="94" t="s">
        <v>241</v>
      </c>
      <c r="G10" s="94" t="s">
        <v>8</v>
      </c>
      <c r="H10" s="107">
        <v>43861</v>
      </c>
      <c r="I10" s="127">
        <v>44196</v>
      </c>
    </row>
    <row r="11" spans="1:10" ht="93" customHeight="1">
      <c r="A11" s="153" t="s">
        <v>100</v>
      </c>
      <c r="B11" s="95"/>
      <c r="C11" s="119"/>
      <c r="D11" s="31" t="s">
        <v>99</v>
      </c>
      <c r="E11" s="115" t="s">
        <v>191</v>
      </c>
      <c r="F11" s="94" t="s">
        <v>193</v>
      </c>
      <c r="G11" s="94" t="s">
        <v>8</v>
      </c>
      <c r="H11" s="107">
        <v>43832</v>
      </c>
      <c r="I11" s="127">
        <v>44196</v>
      </c>
    </row>
    <row r="12" spans="1:10" ht="75" customHeight="1" thickBot="1">
      <c r="A12" s="154" t="s">
        <v>98</v>
      </c>
      <c r="B12" s="95"/>
      <c r="C12" s="32"/>
      <c r="D12" s="33" t="s">
        <v>97</v>
      </c>
      <c r="E12" s="98"/>
      <c r="F12" s="98"/>
      <c r="G12" s="98"/>
      <c r="H12" s="108"/>
      <c r="I12" s="128"/>
    </row>
    <row r="13" spans="1:10" ht="15.75">
      <c r="A13" s="19"/>
      <c r="B13" s="19"/>
      <c r="C13" s="19"/>
      <c r="D13" s="19"/>
      <c r="E13" s="19"/>
      <c r="F13" s="19"/>
      <c r="G13" s="19"/>
      <c r="H13" s="210"/>
      <c r="I13" s="211"/>
    </row>
    <row r="14" spans="1:10" ht="15.75">
      <c r="A14" s="19"/>
      <c r="B14" s="19"/>
      <c r="C14" s="19"/>
      <c r="D14" s="19"/>
      <c r="E14" s="19"/>
      <c r="F14" s="19"/>
      <c r="G14" s="19"/>
      <c r="H14" s="19"/>
      <c r="I14" s="19"/>
    </row>
    <row r="15" spans="1:10" ht="15.75">
      <c r="A15" s="19"/>
      <c r="B15" s="19"/>
      <c r="C15" s="19"/>
      <c r="D15" s="19"/>
      <c r="E15" s="19"/>
      <c r="F15" s="19"/>
      <c r="G15" s="19"/>
      <c r="H15" s="19"/>
      <c r="I15" s="19"/>
    </row>
    <row r="16" spans="1:10" ht="15.75">
      <c r="A16" s="19"/>
      <c r="B16" s="19"/>
      <c r="C16" s="19"/>
      <c r="D16" s="19"/>
      <c r="E16" s="19"/>
      <c r="F16" s="19"/>
      <c r="G16" s="19"/>
      <c r="H16" s="19"/>
      <c r="I16" s="19"/>
    </row>
    <row r="17" spans="1:9" ht="15.75">
      <c r="A17" s="19"/>
      <c r="B17" s="19"/>
      <c r="C17" s="19"/>
      <c r="D17" s="19"/>
      <c r="E17" s="19"/>
      <c r="F17" s="19"/>
      <c r="G17" s="19"/>
      <c r="H17" s="19"/>
      <c r="I17" s="19"/>
    </row>
    <row r="18" spans="1:9" ht="15.75">
      <c r="A18" s="19"/>
      <c r="B18" s="19"/>
      <c r="C18" s="19"/>
      <c r="D18" s="19"/>
      <c r="E18" s="19"/>
      <c r="F18" s="19"/>
      <c r="G18" s="19"/>
      <c r="H18" s="19"/>
      <c r="I18" s="19"/>
    </row>
    <row r="19" spans="1:9" ht="15.75">
      <c r="A19" s="19"/>
      <c r="B19" s="19"/>
      <c r="C19" s="19"/>
      <c r="D19" s="19"/>
      <c r="E19" s="19"/>
      <c r="F19" s="19"/>
      <c r="G19" s="19"/>
      <c r="H19" s="19"/>
      <c r="I19" s="19"/>
    </row>
    <row r="20" spans="1:9" ht="15.75">
      <c r="A20" s="19"/>
      <c r="B20" s="19"/>
      <c r="C20" s="19"/>
      <c r="D20" s="19"/>
      <c r="E20" s="19"/>
      <c r="F20" s="19"/>
      <c r="G20" s="19"/>
      <c r="H20" s="19"/>
      <c r="I20" s="19"/>
    </row>
    <row r="21" spans="1:9">
      <c r="A21" s="18"/>
      <c r="B21" s="18"/>
      <c r="C21" s="18"/>
      <c r="D21" s="18"/>
      <c r="E21" s="18"/>
      <c r="F21" s="18"/>
      <c r="G21" s="18"/>
      <c r="H21" s="18"/>
      <c r="I21" s="18"/>
    </row>
    <row r="22" spans="1:9">
      <c r="A22" s="18"/>
      <c r="B22" s="18"/>
      <c r="C22" s="18"/>
      <c r="D22" s="18"/>
      <c r="E22" s="18"/>
      <c r="F22" s="18"/>
      <c r="G22" s="18"/>
      <c r="H22" s="18"/>
      <c r="I22" s="18"/>
    </row>
    <row r="23" spans="1:9">
      <c r="A23" s="18"/>
      <c r="B23" s="18"/>
      <c r="C23" s="18"/>
      <c r="D23" s="18"/>
      <c r="E23" s="18"/>
      <c r="F23" s="18"/>
      <c r="G23" s="18"/>
      <c r="H23" s="18"/>
      <c r="I23" s="18"/>
    </row>
    <row r="24" spans="1:9">
      <c r="A24" s="18"/>
      <c r="B24" s="18"/>
      <c r="C24" s="18"/>
      <c r="D24" s="18"/>
      <c r="E24" s="18"/>
      <c r="F24" s="18"/>
      <c r="G24" s="18"/>
      <c r="H24" s="18"/>
      <c r="I24" s="18"/>
    </row>
    <row r="25" spans="1:9">
      <c r="A25" s="18"/>
      <c r="B25" s="18"/>
      <c r="C25" s="18"/>
      <c r="D25" s="18"/>
      <c r="E25" s="18"/>
      <c r="F25" s="18"/>
      <c r="G25" s="18"/>
      <c r="H25" s="18"/>
      <c r="I25" s="18"/>
    </row>
    <row r="26" spans="1:9">
      <c r="A26" s="18"/>
      <c r="B26" s="18"/>
      <c r="C26" s="18"/>
      <c r="D26" s="18"/>
      <c r="E26" s="18"/>
      <c r="F26" s="18"/>
      <c r="G26" s="18"/>
      <c r="H26" s="18"/>
      <c r="I26" s="18"/>
    </row>
  </sheetData>
  <mergeCells count="6">
    <mergeCell ref="H13:I13"/>
    <mergeCell ref="A1:I1"/>
    <mergeCell ref="A2:I2"/>
    <mergeCell ref="D3:E3"/>
    <mergeCell ref="A5:A7"/>
    <mergeCell ref="A8:A10"/>
  </mergeCells>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zoomScale="70" zoomScaleNormal="70" workbookViewId="0">
      <selection activeCell="F27" sqref="F27"/>
    </sheetView>
  </sheetViews>
  <sheetFormatPr baseColWidth="10" defaultColWidth="9.140625" defaultRowHeight="12.75"/>
  <cols>
    <col min="1" max="1" width="16.85546875" style="79" customWidth="1"/>
    <col min="2" max="2" width="8.85546875" style="79" customWidth="1"/>
    <col min="3" max="3" width="1.140625" style="79" customWidth="1"/>
    <col min="4" max="4" width="25.140625" style="79" customWidth="1"/>
    <col min="5" max="5" width="10.85546875" style="79" customWidth="1"/>
    <col min="6" max="6" width="26" style="79" customWidth="1"/>
    <col min="7" max="7" width="28.7109375" style="79" customWidth="1"/>
    <col min="8" max="8" width="8.85546875" style="79" customWidth="1"/>
    <col min="9" max="9" width="15.140625" style="79" customWidth="1"/>
    <col min="10" max="10" width="4" style="79" customWidth="1"/>
    <col min="11" max="11" width="11.85546875" style="79" customWidth="1"/>
    <col min="12" max="12" width="5" style="79" customWidth="1"/>
    <col min="13" max="13" width="14.42578125" style="79" customWidth="1"/>
    <col min="14" max="14" width="19.5703125" style="79" customWidth="1"/>
    <col min="15" max="15" width="9" style="79" customWidth="1"/>
    <col min="16" max="16" width="16" style="79" customWidth="1"/>
    <col min="17" max="17" width="17" style="79" customWidth="1"/>
    <col min="18" max="16384" width="9.140625" style="79"/>
  </cols>
  <sheetData>
    <row r="1" spans="1:17" ht="15.95" customHeight="1">
      <c r="A1" s="234" t="s">
        <v>84</v>
      </c>
      <c r="B1" s="234"/>
      <c r="C1" s="234"/>
      <c r="D1" s="234"/>
      <c r="E1" s="234"/>
      <c r="F1" s="234"/>
      <c r="G1" s="234"/>
      <c r="H1" s="234"/>
      <c r="I1" s="234"/>
      <c r="J1" s="234"/>
      <c r="K1" s="234"/>
      <c r="L1" s="234"/>
      <c r="M1" s="234"/>
      <c r="N1" s="234"/>
      <c r="O1" s="234"/>
      <c r="P1" s="80"/>
      <c r="Q1" s="80"/>
    </row>
    <row r="2" spans="1:17" ht="24.95" customHeight="1">
      <c r="A2" s="233" t="s">
        <v>96</v>
      </c>
      <c r="B2" s="233"/>
      <c r="C2" s="246" t="s">
        <v>95</v>
      </c>
      <c r="D2" s="247"/>
      <c r="E2" s="247"/>
      <c r="F2" s="247"/>
      <c r="G2" s="247"/>
      <c r="H2" s="248"/>
      <c r="I2" s="80"/>
      <c r="J2" s="80"/>
      <c r="K2" s="80"/>
      <c r="L2" s="80"/>
      <c r="M2" s="80"/>
      <c r="N2" s="80"/>
      <c r="O2" s="80"/>
      <c r="P2" s="80"/>
      <c r="Q2" s="80"/>
    </row>
    <row r="3" spans="1:17" ht="9" customHeight="1" thickBot="1">
      <c r="A3" s="80"/>
      <c r="B3" s="80"/>
      <c r="C3" s="80"/>
      <c r="D3" s="80"/>
      <c r="E3" s="80"/>
      <c r="F3" s="80"/>
      <c r="G3" s="80"/>
      <c r="H3" s="80"/>
      <c r="I3" s="80"/>
      <c r="J3" s="80"/>
      <c r="K3" s="233" t="s">
        <v>94</v>
      </c>
      <c r="L3" s="233"/>
      <c r="M3" s="236" t="s">
        <v>93</v>
      </c>
      <c r="N3" s="237"/>
      <c r="O3" s="238"/>
      <c r="P3" s="80"/>
      <c r="Q3" s="80"/>
    </row>
    <row r="4" spans="1:17" ht="15.95" customHeight="1" thickBot="1">
      <c r="A4" s="233" t="s">
        <v>92</v>
      </c>
      <c r="B4" s="233"/>
      <c r="C4" s="236" t="s">
        <v>91</v>
      </c>
      <c r="D4" s="237"/>
      <c r="E4" s="237"/>
      <c r="F4" s="237"/>
      <c r="G4" s="237"/>
      <c r="H4" s="238"/>
      <c r="I4" s="80"/>
      <c r="J4" s="80"/>
      <c r="K4" s="233"/>
      <c r="L4" s="233"/>
      <c r="M4" s="242"/>
      <c r="N4" s="243"/>
      <c r="O4" s="244"/>
      <c r="P4" s="80"/>
      <c r="Q4" s="80"/>
    </row>
    <row r="5" spans="1:17" ht="9" customHeight="1">
      <c r="A5" s="233"/>
      <c r="B5" s="233"/>
      <c r="C5" s="242"/>
      <c r="D5" s="243"/>
      <c r="E5" s="243"/>
      <c r="F5" s="243"/>
      <c r="G5" s="243"/>
      <c r="H5" s="244"/>
      <c r="I5" s="80"/>
      <c r="J5" s="80"/>
      <c r="K5" s="80"/>
      <c r="L5" s="80"/>
      <c r="M5" s="80"/>
      <c r="N5" s="80"/>
      <c r="O5" s="80"/>
      <c r="P5" s="80"/>
      <c r="Q5" s="80"/>
    </row>
    <row r="6" spans="1:17" ht="9" customHeight="1" thickBot="1">
      <c r="A6" s="80"/>
      <c r="B6" s="80"/>
      <c r="C6" s="80"/>
      <c r="D6" s="80"/>
      <c r="E6" s="80"/>
      <c r="F6" s="80"/>
      <c r="G6" s="80"/>
      <c r="H6" s="80"/>
      <c r="I6" s="80"/>
      <c r="J6" s="80"/>
      <c r="K6" s="233" t="s">
        <v>90</v>
      </c>
      <c r="L6" s="233"/>
      <c r="M6" s="236">
        <v>2019</v>
      </c>
      <c r="N6" s="237"/>
      <c r="O6" s="238"/>
      <c r="P6" s="80"/>
      <c r="Q6" s="80"/>
    </row>
    <row r="7" spans="1:17" ht="15.95" customHeight="1" thickBot="1">
      <c r="A7" s="233" t="s">
        <v>88</v>
      </c>
      <c r="B7" s="233"/>
      <c r="C7" s="236" t="s">
        <v>87</v>
      </c>
      <c r="D7" s="237"/>
      <c r="E7" s="237"/>
      <c r="F7" s="237"/>
      <c r="G7" s="237"/>
      <c r="H7" s="238"/>
      <c r="I7" s="80"/>
      <c r="J7" s="80"/>
      <c r="K7" s="233"/>
      <c r="L7" s="233"/>
      <c r="M7" s="242"/>
      <c r="N7" s="243"/>
      <c r="O7" s="244"/>
      <c r="P7" s="80"/>
      <c r="Q7" s="80"/>
    </row>
    <row r="8" spans="1:17" ht="6" customHeight="1" thickBot="1">
      <c r="A8" s="233"/>
      <c r="B8" s="233"/>
      <c r="C8" s="239"/>
      <c r="D8" s="240"/>
      <c r="E8" s="240"/>
      <c r="F8" s="240"/>
      <c r="G8" s="240"/>
      <c r="H8" s="241"/>
      <c r="I8" s="80"/>
      <c r="J8" s="80"/>
      <c r="K8" s="80"/>
      <c r="L8" s="80"/>
      <c r="M8" s="80"/>
      <c r="N8" s="80"/>
      <c r="O8" s="80"/>
      <c r="P8" s="80"/>
      <c r="Q8" s="80"/>
    </row>
    <row r="9" spans="1:17" ht="3" customHeight="1">
      <c r="A9" s="233"/>
      <c r="B9" s="233"/>
      <c r="C9" s="242"/>
      <c r="D9" s="243"/>
      <c r="E9" s="243"/>
      <c r="F9" s="243"/>
      <c r="G9" s="243"/>
      <c r="H9" s="244"/>
      <c r="I9" s="80"/>
      <c r="J9" s="80"/>
      <c r="K9" s="245" t="s">
        <v>84</v>
      </c>
      <c r="L9" s="245"/>
      <c r="M9" s="245"/>
      <c r="N9" s="245"/>
      <c r="O9" s="245"/>
      <c r="P9" s="80"/>
      <c r="Q9" s="80"/>
    </row>
    <row r="10" spans="1:17" ht="11.1" customHeight="1">
      <c r="A10" s="80"/>
      <c r="B10" s="80"/>
      <c r="C10" s="80"/>
      <c r="D10" s="80"/>
      <c r="E10" s="80"/>
      <c r="F10" s="80"/>
      <c r="G10" s="80"/>
      <c r="H10" s="80"/>
      <c r="I10" s="80"/>
      <c r="J10" s="80"/>
      <c r="K10" s="245"/>
      <c r="L10" s="245"/>
      <c r="M10" s="245"/>
      <c r="N10" s="245"/>
      <c r="O10" s="245"/>
      <c r="P10" s="80"/>
      <c r="Q10" s="80"/>
    </row>
    <row r="11" spans="1:17" ht="6" customHeight="1" thickBot="1">
      <c r="A11" s="233" t="s">
        <v>86</v>
      </c>
      <c r="B11" s="233"/>
      <c r="C11" s="236" t="s">
        <v>85</v>
      </c>
      <c r="D11" s="237"/>
      <c r="E11" s="237"/>
      <c r="F11" s="237"/>
      <c r="G11" s="237"/>
      <c r="H11" s="238"/>
      <c r="I11" s="80"/>
      <c r="J11" s="80"/>
      <c r="K11" s="245"/>
      <c r="L11" s="245"/>
      <c r="M11" s="245"/>
      <c r="N11" s="245"/>
      <c r="O11" s="245"/>
      <c r="P11" s="80"/>
      <c r="Q11" s="80"/>
    </row>
    <row r="12" spans="1:17" ht="18.95" customHeight="1">
      <c r="A12" s="233"/>
      <c r="B12" s="233"/>
      <c r="C12" s="242"/>
      <c r="D12" s="243"/>
      <c r="E12" s="243"/>
      <c r="F12" s="243"/>
      <c r="G12" s="243"/>
      <c r="H12" s="244"/>
      <c r="I12" s="80"/>
      <c r="J12" s="80"/>
      <c r="K12" s="80"/>
      <c r="L12" s="80"/>
      <c r="M12" s="80"/>
      <c r="N12" s="80"/>
      <c r="O12" s="80"/>
      <c r="P12" s="80"/>
      <c r="Q12" s="80"/>
    </row>
    <row r="13" spans="1:17" ht="20.100000000000001" customHeight="1">
      <c r="A13" s="234" t="s">
        <v>84</v>
      </c>
      <c r="B13" s="234"/>
      <c r="C13" s="234"/>
      <c r="D13" s="234"/>
      <c r="E13" s="234"/>
      <c r="F13" s="234"/>
      <c r="G13" s="234"/>
      <c r="H13" s="234"/>
      <c r="I13" s="234"/>
      <c r="J13" s="234"/>
      <c r="K13" s="234"/>
      <c r="L13" s="234"/>
      <c r="M13" s="234"/>
      <c r="N13" s="234"/>
      <c r="O13" s="234"/>
      <c r="P13" s="80"/>
      <c r="Q13" s="80"/>
    </row>
    <row r="14" spans="1:17" ht="42" customHeight="1">
      <c r="A14" s="235" t="s">
        <v>78</v>
      </c>
      <c r="B14" s="235"/>
      <c r="C14" s="235"/>
      <c r="D14" s="235"/>
      <c r="E14" s="235"/>
      <c r="F14" s="235" t="s">
        <v>77</v>
      </c>
      <c r="G14" s="235"/>
      <c r="H14" s="235"/>
      <c r="I14" s="235"/>
      <c r="J14" s="235"/>
      <c r="K14" s="235"/>
      <c r="L14" s="235"/>
      <c r="M14" s="235"/>
      <c r="N14" s="235" t="s">
        <v>76</v>
      </c>
      <c r="O14" s="235"/>
      <c r="P14" s="235"/>
      <c r="Q14" s="235"/>
    </row>
    <row r="15" spans="1:17" ht="57.95" customHeight="1">
      <c r="A15" s="92" t="s">
        <v>75</v>
      </c>
      <c r="B15" s="235" t="s">
        <v>74</v>
      </c>
      <c r="C15" s="235"/>
      <c r="D15" s="92" t="s">
        <v>73</v>
      </c>
      <c r="E15" s="92" t="s">
        <v>72</v>
      </c>
      <c r="F15" s="92" t="s">
        <v>71</v>
      </c>
      <c r="G15" s="92" t="s">
        <v>70</v>
      </c>
      <c r="H15" s="235" t="s">
        <v>69</v>
      </c>
      <c r="I15" s="235"/>
      <c r="J15" s="235" t="s">
        <v>68</v>
      </c>
      <c r="K15" s="235"/>
      <c r="L15" s="235" t="s">
        <v>67</v>
      </c>
      <c r="M15" s="235"/>
      <c r="N15" s="92" t="s">
        <v>66</v>
      </c>
      <c r="O15" s="235" t="s">
        <v>64</v>
      </c>
      <c r="P15" s="235"/>
      <c r="Q15" s="92" t="s">
        <v>63</v>
      </c>
    </row>
    <row r="16" spans="1:17" ht="231.95" hidden="1" customHeight="1">
      <c r="A16" s="102" t="s">
        <v>156</v>
      </c>
      <c r="B16" s="249">
        <v>3532</v>
      </c>
      <c r="C16" s="249"/>
      <c r="D16" s="102" t="s">
        <v>179</v>
      </c>
      <c r="E16" s="102"/>
      <c r="F16" s="102"/>
      <c r="G16" s="102"/>
      <c r="H16" s="249"/>
      <c r="I16" s="249"/>
      <c r="J16" s="249"/>
      <c r="K16" s="249"/>
      <c r="L16" s="249"/>
      <c r="M16" s="249"/>
      <c r="N16" s="103">
        <v>43480</v>
      </c>
      <c r="O16" s="250">
        <v>43830</v>
      </c>
      <c r="P16" s="251"/>
      <c r="Q16" s="102" t="s">
        <v>180</v>
      </c>
    </row>
    <row r="17" spans="1:17" ht="162" hidden="1" customHeight="1">
      <c r="A17" s="104" t="s">
        <v>62</v>
      </c>
      <c r="B17" s="252" t="s">
        <v>61</v>
      </c>
      <c r="C17" s="252"/>
      <c r="D17" s="104" t="s">
        <v>60</v>
      </c>
      <c r="E17" s="104" t="s">
        <v>59</v>
      </c>
      <c r="F17" s="104" t="s">
        <v>154</v>
      </c>
      <c r="G17" s="104" t="s">
        <v>153</v>
      </c>
      <c r="H17" s="252" t="s">
        <v>152</v>
      </c>
      <c r="I17" s="252"/>
      <c r="J17" s="252" t="s">
        <v>58</v>
      </c>
      <c r="K17" s="252"/>
      <c r="L17" s="252" t="s">
        <v>57</v>
      </c>
      <c r="M17" s="252"/>
      <c r="N17" s="105" t="s">
        <v>56</v>
      </c>
      <c r="O17" s="253" t="s">
        <v>151</v>
      </c>
      <c r="P17" s="253"/>
      <c r="Q17" s="104" t="s">
        <v>55</v>
      </c>
    </row>
    <row r="18" spans="1:17" ht="240">
      <c r="A18" s="113" t="s">
        <v>189</v>
      </c>
      <c r="B18" s="227">
        <v>3909</v>
      </c>
      <c r="C18" s="228"/>
      <c r="D18" s="112" t="s">
        <v>177</v>
      </c>
      <c r="E18" s="106"/>
      <c r="F18" s="110" t="s">
        <v>184</v>
      </c>
      <c r="G18" s="110" t="s">
        <v>185</v>
      </c>
      <c r="H18" s="225" t="s">
        <v>186</v>
      </c>
      <c r="I18" s="226"/>
      <c r="J18" s="231" t="s">
        <v>187</v>
      </c>
      <c r="K18" s="232"/>
      <c r="L18" s="231" t="s">
        <v>188</v>
      </c>
      <c r="M18" s="232"/>
      <c r="N18" s="111">
        <v>43466</v>
      </c>
      <c r="O18" s="229">
        <v>43830</v>
      </c>
      <c r="P18" s="230"/>
      <c r="Q18" s="112" t="s">
        <v>55</v>
      </c>
    </row>
  </sheetData>
  <mergeCells count="38">
    <mergeCell ref="B17:C17"/>
    <mergeCell ref="H17:I17"/>
    <mergeCell ref="J17:K17"/>
    <mergeCell ref="L17:M17"/>
    <mergeCell ref="O17:P17"/>
    <mergeCell ref="B16:C16"/>
    <mergeCell ref="H16:I16"/>
    <mergeCell ref="J16:K16"/>
    <mergeCell ref="L16:M16"/>
    <mergeCell ref="O16:P16"/>
    <mergeCell ref="A1:O1"/>
    <mergeCell ref="A2:B2"/>
    <mergeCell ref="C2:H2"/>
    <mergeCell ref="K3:L4"/>
    <mergeCell ref="M3:O4"/>
    <mergeCell ref="A4:B5"/>
    <mergeCell ref="C4:H5"/>
    <mergeCell ref="B15:C15"/>
    <mergeCell ref="H15:I15"/>
    <mergeCell ref="J15:K15"/>
    <mergeCell ref="L15:M15"/>
    <mergeCell ref="O15:P15"/>
    <mergeCell ref="K6:L7"/>
    <mergeCell ref="A13:O13"/>
    <mergeCell ref="A14:E14"/>
    <mergeCell ref="F14:M14"/>
    <mergeCell ref="N14:Q14"/>
    <mergeCell ref="A7:B9"/>
    <mergeCell ref="C7:H9"/>
    <mergeCell ref="K9:O11"/>
    <mergeCell ref="A11:B12"/>
    <mergeCell ref="C11:H12"/>
    <mergeCell ref="M6:O7"/>
    <mergeCell ref="H18:I18"/>
    <mergeCell ref="B18:C18"/>
    <mergeCell ref="O18:P18"/>
    <mergeCell ref="L18:M18"/>
    <mergeCell ref="J18:K18"/>
  </mergeCells>
  <pageMargins left="0" right="0" top="0" bottom="0" header="0.5" footer="0.5"/>
  <pageSetup pageOrder="overThenDown"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Z39"/>
  <sheetViews>
    <sheetView topLeftCell="A13" zoomScaleNormal="100" workbookViewId="0">
      <pane xSplit="3" ySplit="5" topLeftCell="D18" activePane="bottomRight" state="frozen"/>
      <selection activeCell="A13" sqref="A13"/>
      <selection pane="topRight" activeCell="D13" sqref="D13"/>
      <selection pane="bottomLeft" activeCell="A18" sqref="A18"/>
      <selection pane="bottomRight" activeCell="E18" sqref="E18"/>
    </sheetView>
  </sheetViews>
  <sheetFormatPr baseColWidth="10" defaultColWidth="9.140625" defaultRowHeight="12.75"/>
  <cols>
    <col min="1" max="1" width="11.42578125" style="71" customWidth="1"/>
    <col min="2" max="2" width="24.5703125" style="71" customWidth="1"/>
    <col min="3" max="3" width="11.42578125" style="71" customWidth="1"/>
    <col min="4" max="4" width="17.7109375" style="71" customWidth="1"/>
    <col min="5" max="5" width="21.28515625" style="71" customWidth="1"/>
    <col min="6" max="6" width="11.42578125" style="71" customWidth="1"/>
    <col min="7" max="7" width="25.42578125" style="71" customWidth="1"/>
    <col min="8" max="8" width="16.85546875" style="71" customWidth="1"/>
    <col min="9" max="9" width="8.85546875" style="71" customWidth="1"/>
    <col min="10" max="10" width="1.140625" style="71" customWidth="1"/>
    <col min="11" max="11" width="25.140625" style="71" customWidth="1"/>
    <col min="12" max="12" width="10.85546875" style="71" customWidth="1"/>
    <col min="13" max="13" width="36.28515625" style="71" customWidth="1"/>
    <col min="14" max="14" width="31.7109375" style="71" customWidth="1"/>
    <col min="15" max="15" width="8.85546875" style="71" customWidth="1"/>
    <col min="16" max="16" width="11.85546875" style="71" customWidth="1"/>
    <col min="17" max="17" width="4" style="71" customWidth="1"/>
    <col min="18" max="18" width="11.85546875" style="71" customWidth="1"/>
    <col min="19" max="19" width="5" style="71" customWidth="1"/>
    <col min="20" max="20" width="11.7109375" style="71" customWidth="1"/>
    <col min="21" max="21" width="12.28515625" style="71" customWidth="1"/>
    <col min="22" max="22" width="12.85546875" style="71" customWidth="1"/>
    <col min="23" max="23" width="3.42578125" style="71" customWidth="1"/>
    <col min="24" max="24" width="15.85546875" style="71" customWidth="1"/>
    <col min="25" max="25" width="17" style="71" customWidth="1"/>
    <col min="26" max="26" width="18.42578125" style="71" hidden="1" customWidth="1"/>
    <col min="27" max="16384" width="9.140625" style="71"/>
  </cols>
  <sheetData>
    <row r="1" spans="1:25" ht="15.95" hidden="1" customHeight="1" thickBot="1">
      <c r="H1" s="264" t="s">
        <v>84</v>
      </c>
      <c r="I1" s="264"/>
      <c r="J1" s="264"/>
      <c r="K1" s="264"/>
      <c r="L1" s="264"/>
      <c r="M1" s="264"/>
      <c r="N1" s="264"/>
      <c r="O1" s="264"/>
      <c r="P1" s="264"/>
      <c r="Q1" s="264"/>
      <c r="R1" s="264"/>
      <c r="S1" s="264"/>
      <c r="T1" s="264"/>
      <c r="U1" s="264"/>
      <c r="V1" s="264"/>
      <c r="W1" s="72"/>
      <c r="X1" s="72"/>
      <c r="Y1" s="72"/>
    </row>
    <row r="2" spans="1:25" ht="24.95" hidden="1" customHeight="1" thickBot="1">
      <c r="H2" s="254" t="s">
        <v>96</v>
      </c>
      <c r="I2" s="254"/>
      <c r="J2" s="255" t="s">
        <v>95</v>
      </c>
      <c r="K2" s="255"/>
      <c r="L2" s="255"/>
      <c r="M2" s="255"/>
      <c r="N2" s="255"/>
      <c r="O2" s="255"/>
      <c r="P2" s="72"/>
      <c r="Q2" s="72"/>
      <c r="R2" s="72"/>
      <c r="S2" s="72"/>
      <c r="T2" s="72"/>
      <c r="U2" s="72"/>
      <c r="V2" s="72"/>
      <c r="W2" s="72"/>
      <c r="X2" s="72"/>
      <c r="Y2" s="72"/>
    </row>
    <row r="3" spans="1:25" ht="9" hidden="1" customHeight="1" thickBot="1">
      <c r="H3" s="72"/>
      <c r="I3" s="72"/>
      <c r="J3" s="72"/>
      <c r="K3" s="72"/>
      <c r="L3" s="72"/>
      <c r="M3" s="72"/>
      <c r="N3" s="72"/>
      <c r="O3" s="72"/>
      <c r="P3" s="72"/>
      <c r="Q3" s="72"/>
      <c r="R3" s="254" t="s">
        <v>94</v>
      </c>
      <c r="S3" s="254"/>
      <c r="T3" s="255" t="s">
        <v>93</v>
      </c>
      <c r="U3" s="255"/>
      <c r="V3" s="255"/>
      <c r="W3" s="72"/>
      <c r="X3" s="72"/>
      <c r="Y3" s="72"/>
    </row>
    <row r="4" spans="1:25" ht="15.95" hidden="1" customHeight="1" thickBot="1">
      <c r="H4" s="254" t="s">
        <v>92</v>
      </c>
      <c r="I4" s="254"/>
      <c r="J4" s="255" t="s">
        <v>91</v>
      </c>
      <c r="K4" s="255"/>
      <c r="L4" s="255"/>
      <c r="M4" s="255"/>
      <c r="N4" s="255"/>
      <c r="O4" s="255"/>
      <c r="P4" s="72"/>
      <c r="Q4" s="72"/>
      <c r="R4" s="254"/>
      <c r="S4" s="254"/>
      <c r="T4" s="255"/>
      <c r="U4" s="255"/>
      <c r="V4" s="255"/>
      <c r="W4" s="72"/>
      <c r="X4" s="72"/>
      <c r="Y4" s="72"/>
    </row>
    <row r="5" spans="1:25" ht="9" hidden="1" customHeight="1" thickBot="1">
      <c r="H5" s="254"/>
      <c r="I5" s="254"/>
      <c r="J5" s="255"/>
      <c r="K5" s="255"/>
      <c r="L5" s="255"/>
      <c r="M5" s="255"/>
      <c r="N5" s="255"/>
      <c r="O5" s="255"/>
      <c r="P5" s="72"/>
      <c r="Q5" s="72"/>
      <c r="R5" s="72"/>
      <c r="S5" s="72"/>
      <c r="T5" s="72"/>
      <c r="U5" s="72"/>
      <c r="V5" s="72"/>
      <c r="W5" s="72"/>
      <c r="X5" s="72"/>
      <c r="Y5" s="72"/>
    </row>
    <row r="6" spans="1:25" ht="9" hidden="1" customHeight="1" thickBot="1">
      <c r="H6" s="72"/>
      <c r="I6" s="72"/>
      <c r="J6" s="72"/>
      <c r="K6" s="72"/>
      <c r="L6" s="72"/>
      <c r="M6" s="72"/>
      <c r="N6" s="72"/>
      <c r="O6" s="72"/>
      <c r="P6" s="72"/>
      <c r="Q6" s="72"/>
      <c r="R6" s="254" t="s">
        <v>90</v>
      </c>
      <c r="S6" s="254"/>
      <c r="T6" s="255" t="s">
        <v>89</v>
      </c>
      <c r="U6" s="255"/>
      <c r="V6" s="255"/>
      <c r="W6" s="72"/>
      <c r="X6" s="72"/>
      <c r="Y6" s="72"/>
    </row>
    <row r="7" spans="1:25" ht="15.95" hidden="1" customHeight="1" thickBot="1">
      <c r="H7" s="254" t="s">
        <v>88</v>
      </c>
      <c r="I7" s="254"/>
      <c r="J7" s="255" t="s">
        <v>87</v>
      </c>
      <c r="K7" s="255"/>
      <c r="L7" s="255"/>
      <c r="M7" s="255"/>
      <c r="N7" s="255"/>
      <c r="O7" s="255"/>
      <c r="P7" s="72"/>
      <c r="Q7" s="72"/>
      <c r="R7" s="254"/>
      <c r="S7" s="254"/>
      <c r="T7" s="255"/>
      <c r="U7" s="255"/>
      <c r="V7" s="255"/>
      <c r="W7" s="72"/>
      <c r="X7" s="72"/>
      <c r="Y7" s="72"/>
    </row>
    <row r="8" spans="1:25" ht="6" hidden="1" customHeight="1" thickBot="1">
      <c r="H8" s="254"/>
      <c r="I8" s="254"/>
      <c r="J8" s="255"/>
      <c r="K8" s="255"/>
      <c r="L8" s="255"/>
      <c r="M8" s="255"/>
      <c r="N8" s="255"/>
      <c r="O8" s="255"/>
      <c r="P8" s="72"/>
      <c r="Q8" s="72"/>
      <c r="R8" s="72"/>
      <c r="S8" s="72"/>
      <c r="T8" s="72"/>
      <c r="U8" s="72"/>
      <c r="V8" s="72"/>
      <c r="W8" s="72"/>
      <c r="X8" s="72"/>
      <c r="Y8" s="72"/>
    </row>
    <row r="9" spans="1:25" ht="3" hidden="1" customHeight="1" thickBot="1">
      <c r="H9" s="254"/>
      <c r="I9" s="254"/>
      <c r="J9" s="255"/>
      <c r="K9" s="255"/>
      <c r="L9" s="255"/>
      <c r="M9" s="255"/>
      <c r="N9" s="255"/>
      <c r="O9" s="255"/>
      <c r="P9" s="72"/>
      <c r="Q9" s="72"/>
      <c r="R9" s="264" t="s">
        <v>84</v>
      </c>
      <c r="S9" s="264"/>
      <c r="T9" s="264"/>
      <c r="U9" s="264"/>
      <c r="V9" s="264"/>
      <c r="W9" s="72"/>
      <c r="X9" s="72"/>
      <c r="Y9" s="72"/>
    </row>
    <row r="10" spans="1:25" ht="11.1" hidden="1" customHeight="1" thickBot="1">
      <c r="H10" s="72"/>
      <c r="I10" s="72"/>
      <c r="J10" s="72"/>
      <c r="K10" s="72"/>
      <c r="L10" s="72"/>
      <c r="M10" s="72"/>
      <c r="N10" s="72"/>
      <c r="O10" s="72"/>
      <c r="P10" s="72"/>
      <c r="Q10" s="72"/>
      <c r="R10" s="264"/>
      <c r="S10" s="264"/>
      <c r="T10" s="264"/>
      <c r="U10" s="264"/>
      <c r="V10" s="264"/>
      <c r="W10" s="72"/>
      <c r="X10" s="72"/>
      <c r="Y10" s="72"/>
    </row>
    <row r="11" spans="1:25" ht="6" hidden="1" customHeight="1" thickBot="1">
      <c r="H11" s="254" t="s">
        <v>86</v>
      </c>
      <c r="I11" s="254"/>
      <c r="J11" s="255" t="s">
        <v>85</v>
      </c>
      <c r="K11" s="255"/>
      <c r="L11" s="255"/>
      <c r="M11" s="255"/>
      <c r="N11" s="255"/>
      <c r="O11" s="255"/>
      <c r="P11" s="72"/>
      <c r="Q11" s="72"/>
      <c r="R11" s="264"/>
      <c r="S11" s="264"/>
      <c r="T11" s="264"/>
      <c r="U11" s="264"/>
      <c r="V11" s="264"/>
      <c r="W11" s="72"/>
      <c r="X11" s="72"/>
      <c r="Y11" s="72"/>
    </row>
    <row r="12" spans="1:25" ht="18.95" hidden="1" customHeight="1" thickBot="1">
      <c r="H12" s="254"/>
      <c r="I12" s="254"/>
      <c r="J12" s="255"/>
      <c r="K12" s="255"/>
      <c r="L12" s="255"/>
      <c r="M12" s="255"/>
      <c r="N12" s="255"/>
      <c r="O12" s="255"/>
      <c r="P12" s="72"/>
      <c r="Q12" s="72"/>
      <c r="R12" s="72"/>
      <c r="S12" s="72"/>
      <c r="T12" s="72"/>
      <c r="U12" s="72"/>
      <c r="V12" s="72"/>
      <c r="W12" s="72"/>
      <c r="X12" s="72"/>
      <c r="Y12" s="72"/>
    </row>
    <row r="13" spans="1:25" ht="18.95" customHeight="1">
      <c r="B13" s="266" t="s">
        <v>0</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row>
    <row r="14" spans="1:25" ht="18.95" customHeight="1">
      <c r="A14" s="155"/>
      <c r="B14" s="266" t="s">
        <v>149</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row>
    <row r="15" spans="1:25" ht="20.100000000000001" customHeight="1" thickBot="1">
      <c r="H15" s="264" t="s">
        <v>84</v>
      </c>
      <c r="I15" s="264"/>
      <c r="J15" s="264"/>
      <c r="K15" s="264"/>
      <c r="L15" s="264"/>
      <c r="M15" s="264"/>
      <c r="N15" s="264"/>
      <c r="O15" s="264"/>
      <c r="P15" s="264"/>
      <c r="Q15" s="264"/>
      <c r="R15" s="264"/>
      <c r="S15" s="264"/>
      <c r="T15" s="264"/>
      <c r="U15" s="264"/>
      <c r="V15" s="264"/>
      <c r="W15" s="72"/>
      <c r="X15" s="72"/>
      <c r="Y15" s="72"/>
    </row>
    <row r="16" spans="1:25" ht="32.450000000000003" customHeight="1">
      <c r="A16" s="73" t="s">
        <v>83</v>
      </c>
      <c r="B16" s="156" t="s">
        <v>43</v>
      </c>
      <c r="C16" s="156" t="s">
        <v>82</v>
      </c>
      <c r="D16" s="156" t="s">
        <v>46</v>
      </c>
      <c r="E16" s="156" t="s">
        <v>81</v>
      </c>
      <c r="F16" s="157" t="s">
        <v>80</v>
      </c>
      <c r="G16" s="158" t="s">
        <v>79</v>
      </c>
      <c r="H16" s="265" t="s">
        <v>78</v>
      </c>
      <c r="I16" s="265"/>
      <c r="J16" s="265"/>
      <c r="K16" s="265"/>
      <c r="L16" s="265"/>
      <c r="M16" s="259" t="s">
        <v>77</v>
      </c>
      <c r="N16" s="259"/>
      <c r="O16" s="259"/>
      <c r="P16" s="259"/>
      <c r="Q16" s="259"/>
      <c r="R16" s="259"/>
      <c r="S16" s="259"/>
      <c r="T16" s="259"/>
      <c r="U16" s="259" t="s">
        <v>76</v>
      </c>
      <c r="V16" s="259"/>
      <c r="W16" s="259"/>
      <c r="X16" s="259"/>
      <c r="Y16" s="260"/>
    </row>
    <row r="17" spans="1:26" ht="32.25" customHeight="1" thickBot="1">
      <c r="A17" s="74"/>
      <c r="B17" s="159"/>
      <c r="C17" s="159"/>
      <c r="D17" s="159"/>
      <c r="E17" s="159"/>
      <c r="F17" s="159"/>
      <c r="G17" s="159"/>
      <c r="H17" s="160" t="s">
        <v>75</v>
      </c>
      <c r="I17" s="261" t="s">
        <v>74</v>
      </c>
      <c r="J17" s="261"/>
      <c r="K17" s="161" t="s">
        <v>73</v>
      </c>
      <c r="L17" s="160" t="s">
        <v>72</v>
      </c>
      <c r="M17" s="162" t="s">
        <v>71</v>
      </c>
      <c r="N17" s="162" t="s">
        <v>70</v>
      </c>
      <c r="O17" s="265" t="s">
        <v>69</v>
      </c>
      <c r="P17" s="265"/>
      <c r="Q17" s="265" t="s">
        <v>68</v>
      </c>
      <c r="R17" s="265"/>
      <c r="S17" s="265" t="s">
        <v>67</v>
      </c>
      <c r="T17" s="265"/>
      <c r="U17" s="162" t="s">
        <v>66</v>
      </c>
      <c r="V17" s="265" t="s">
        <v>65</v>
      </c>
      <c r="W17" s="265"/>
      <c r="X17" s="162" t="s">
        <v>64</v>
      </c>
      <c r="Y17" s="193" t="s">
        <v>63</v>
      </c>
      <c r="Z17" s="129" t="s">
        <v>231</v>
      </c>
    </row>
    <row r="18" spans="1:26" ht="102.75" thickBot="1">
      <c r="A18" s="75">
        <v>4080</v>
      </c>
      <c r="B18" s="163" t="s">
        <v>242</v>
      </c>
      <c r="C18" s="164">
        <v>7</v>
      </c>
      <c r="D18" s="165">
        <v>43850</v>
      </c>
      <c r="E18" s="165">
        <v>44196</v>
      </c>
      <c r="F18" s="166">
        <v>6664</v>
      </c>
      <c r="G18" s="195" t="s">
        <v>243</v>
      </c>
      <c r="H18" s="76" t="s">
        <v>62</v>
      </c>
      <c r="I18" s="256">
        <v>4080</v>
      </c>
      <c r="J18" s="256"/>
      <c r="K18" s="76" t="s">
        <v>60</v>
      </c>
      <c r="L18" s="76" t="s">
        <v>59</v>
      </c>
      <c r="M18" s="77" t="s">
        <v>244</v>
      </c>
      <c r="N18" s="77" t="s">
        <v>223</v>
      </c>
      <c r="O18" s="257" t="s">
        <v>224</v>
      </c>
      <c r="P18" s="257"/>
      <c r="Q18" s="257" t="s">
        <v>187</v>
      </c>
      <c r="R18" s="257"/>
      <c r="S18" s="257" t="s">
        <v>57</v>
      </c>
      <c r="T18" s="257"/>
      <c r="U18" s="121">
        <v>43850</v>
      </c>
      <c r="V18" s="258">
        <v>44196</v>
      </c>
      <c r="W18" s="257"/>
      <c r="X18" s="121">
        <v>44195</v>
      </c>
      <c r="Y18" s="78" t="s">
        <v>55</v>
      </c>
      <c r="Z18" s="149">
        <v>1005269233</v>
      </c>
    </row>
    <row r="19" spans="1:26" ht="15">
      <c r="X19" s="262"/>
      <c r="Y19" s="263"/>
    </row>
    <row r="21" spans="1:26" hidden="1">
      <c r="A21" s="71" t="s">
        <v>54</v>
      </c>
    </row>
    <row r="39" spans="7:7">
      <c r="G39" s="129"/>
    </row>
  </sheetData>
  <mergeCells count="31">
    <mergeCell ref="X19:Y19"/>
    <mergeCell ref="H1:V1"/>
    <mergeCell ref="H2:I2"/>
    <mergeCell ref="J2:O2"/>
    <mergeCell ref="R3:S4"/>
    <mergeCell ref="T3:V4"/>
    <mergeCell ref="H4:I5"/>
    <mergeCell ref="J4:O5"/>
    <mergeCell ref="O17:P17"/>
    <mergeCell ref="Q17:R17"/>
    <mergeCell ref="S17:T17"/>
    <mergeCell ref="V17:W17"/>
    <mergeCell ref="R6:S7"/>
    <mergeCell ref="H7:I9"/>
    <mergeCell ref="J7:O9"/>
    <mergeCell ref="R9:V11"/>
    <mergeCell ref="H11:I12"/>
    <mergeCell ref="J11:O12"/>
    <mergeCell ref="T6:V7"/>
    <mergeCell ref="I18:J18"/>
    <mergeCell ref="O18:P18"/>
    <mergeCell ref="Q18:R18"/>
    <mergeCell ref="S18:T18"/>
    <mergeCell ref="V18:W18"/>
    <mergeCell ref="M16:T16"/>
    <mergeCell ref="U16:Y16"/>
    <mergeCell ref="I17:J17"/>
    <mergeCell ref="H15:V15"/>
    <mergeCell ref="H16:L16"/>
    <mergeCell ref="B13:Y13"/>
    <mergeCell ref="B14:Y14"/>
  </mergeCells>
  <pageMargins left="0" right="0" top="0" bottom="0" header="0.5" footer="0.5"/>
  <pageSetup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2:H11"/>
  <sheetViews>
    <sheetView zoomScale="90" zoomScaleNormal="90" workbookViewId="0">
      <pane xSplit="4" ySplit="5" topLeftCell="E10" activePane="bottomRight" state="frozen"/>
      <selection pane="topRight" activeCell="E1" sqref="E1"/>
      <selection pane="bottomLeft" activeCell="A6" sqref="A6"/>
      <selection pane="bottomRight" activeCell="A10" sqref="A10"/>
    </sheetView>
  </sheetViews>
  <sheetFormatPr baseColWidth="10" defaultRowHeight="15"/>
  <cols>
    <col min="1" max="1" width="34.85546875" customWidth="1"/>
    <col min="2" max="2" width="15.5703125" bestFit="1" customWidth="1"/>
    <col min="3" max="3" width="45" customWidth="1"/>
    <col min="4" max="4" width="15.7109375" customWidth="1"/>
    <col min="5" max="5" width="25.7109375" customWidth="1"/>
    <col min="6" max="6" width="15" customWidth="1"/>
    <col min="7" max="7" width="15.5703125" customWidth="1"/>
    <col min="8" max="8" width="23.42578125" hidden="1" customWidth="1"/>
  </cols>
  <sheetData>
    <row r="2" spans="1:8">
      <c r="A2" s="268" t="s">
        <v>0</v>
      </c>
      <c r="B2" s="269"/>
      <c r="C2" s="269"/>
      <c r="D2" s="269"/>
      <c r="E2" s="269"/>
      <c r="F2" s="269"/>
      <c r="G2" s="269"/>
    </row>
    <row r="3" spans="1:8">
      <c r="A3" s="268" t="s">
        <v>7</v>
      </c>
      <c r="B3" s="269"/>
      <c r="C3" s="269"/>
      <c r="D3" s="269"/>
      <c r="E3" s="269"/>
      <c r="F3" s="269"/>
      <c r="G3" s="269"/>
    </row>
    <row r="4" spans="1:8" ht="30" customHeight="1">
      <c r="A4" s="1"/>
      <c r="B4" s="2"/>
      <c r="C4" s="2"/>
      <c r="D4" s="2"/>
      <c r="E4" s="2"/>
      <c r="F4" s="2"/>
    </row>
    <row r="5" spans="1:8">
      <c r="A5" s="167" t="s">
        <v>1</v>
      </c>
      <c r="B5" s="168" t="s">
        <v>165</v>
      </c>
      <c r="C5" s="169" t="s">
        <v>160</v>
      </c>
      <c r="D5" s="169" t="s">
        <v>3</v>
      </c>
      <c r="E5" s="169" t="s">
        <v>4</v>
      </c>
      <c r="F5" s="169" t="s">
        <v>21</v>
      </c>
      <c r="G5" s="169" t="s">
        <v>22</v>
      </c>
      <c r="H5" t="s">
        <v>231</v>
      </c>
    </row>
    <row r="6" spans="1:8" ht="250.9" customHeight="1">
      <c r="A6" s="270" t="s">
        <v>6</v>
      </c>
      <c r="B6" s="51">
        <v>4436</v>
      </c>
      <c r="C6" s="51" t="s">
        <v>199</v>
      </c>
      <c r="D6" s="93">
        <v>1</v>
      </c>
      <c r="E6" s="51" t="s">
        <v>209</v>
      </c>
      <c r="F6" s="85">
        <v>43850</v>
      </c>
      <c r="G6" s="85">
        <v>44183</v>
      </c>
      <c r="H6">
        <f>103338900+123777038+78054900+98242100+140767000</f>
        <v>544179938</v>
      </c>
    </row>
    <row r="7" spans="1:8" ht="222.6" customHeight="1">
      <c r="A7" s="270"/>
      <c r="B7" s="51">
        <v>4446</v>
      </c>
      <c r="C7" s="51" t="s">
        <v>208</v>
      </c>
      <c r="D7" s="93">
        <v>1</v>
      </c>
      <c r="E7" s="51" t="s">
        <v>209</v>
      </c>
      <c r="F7" s="85">
        <v>43850</v>
      </c>
      <c r="G7" s="85">
        <v>44176</v>
      </c>
      <c r="H7" s="148">
        <f>174290600+112660500+99294000</f>
        <v>386245100</v>
      </c>
    </row>
    <row r="8" spans="1:8" ht="151.15" customHeight="1">
      <c r="A8" s="270"/>
      <c r="B8" s="133">
        <v>4355</v>
      </c>
      <c r="C8" s="133" t="s">
        <v>230</v>
      </c>
      <c r="D8" s="93">
        <v>1</v>
      </c>
      <c r="E8" s="133" t="s">
        <v>143</v>
      </c>
      <c r="F8" s="85">
        <v>43831</v>
      </c>
      <c r="G8" s="85">
        <v>44196</v>
      </c>
      <c r="H8" s="26"/>
    </row>
    <row r="9" spans="1:8" ht="366" customHeight="1">
      <c r="A9" s="271"/>
      <c r="B9" s="51">
        <v>4440</v>
      </c>
      <c r="C9" s="51" t="s">
        <v>200</v>
      </c>
      <c r="D9" s="93">
        <v>1</v>
      </c>
      <c r="E9" s="51" t="s">
        <v>209</v>
      </c>
      <c r="F9" s="85">
        <v>43850</v>
      </c>
      <c r="G9" s="85">
        <v>44183</v>
      </c>
      <c r="H9" s="15">
        <f>123755400+45455300+42042500</f>
        <v>211253200</v>
      </c>
    </row>
    <row r="10" spans="1:8" ht="45">
      <c r="A10" s="130" t="s">
        <v>207</v>
      </c>
      <c r="B10" s="197">
        <v>4507</v>
      </c>
      <c r="C10" s="194" t="s">
        <v>206</v>
      </c>
      <c r="D10" s="131">
        <v>1</v>
      </c>
      <c r="E10" s="130" t="s">
        <v>143</v>
      </c>
      <c r="F10" s="132">
        <v>43845</v>
      </c>
      <c r="G10" s="132">
        <v>44196</v>
      </c>
      <c r="H10" s="147"/>
    </row>
    <row r="11" spans="1:8">
      <c r="F11" s="272"/>
      <c r="G11" s="272"/>
      <c r="H11" s="150">
        <f>SUM(H6:H10)</f>
        <v>1141678238</v>
      </c>
    </row>
  </sheetData>
  <mergeCells count="4">
    <mergeCell ref="A2:G2"/>
    <mergeCell ref="A3:G3"/>
    <mergeCell ref="A6:A9"/>
    <mergeCell ref="F11:G11"/>
  </mergeCells>
  <pageMargins left="0.70866141732283472" right="0.70866141732283472" top="0.74803149606299213" bottom="0.74803149606299213" header="0.31496062992125984" footer="0.31496062992125984"/>
  <pageSetup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G35"/>
  <sheetViews>
    <sheetView zoomScale="90" zoomScaleNormal="90" workbookViewId="0">
      <selection activeCell="A3" sqref="A3:F3"/>
    </sheetView>
  </sheetViews>
  <sheetFormatPr baseColWidth="10" defaultRowHeight="15"/>
  <cols>
    <col min="1" max="1" width="20.85546875" customWidth="1"/>
    <col min="2" max="2" width="9.28515625" customWidth="1"/>
    <col min="3" max="3" width="44.7109375" customWidth="1"/>
    <col min="4" max="4" width="7.42578125" customWidth="1"/>
    <col min="5" max="5" width="25.5703125" customWidth="1"/>
    <col min="6" max="6" width="21.42578125" customWidth="1"/>
    <col min="7" max="7" width="26" hidden="1" customWidth="1"/>
  </cols>
  <sheetData>
    <row r="1" spans="1:7" ht="15.75" thickBot="1"/>
    <row r="2" spans="1:7" ht="18" customHeight="1">
      <c r="A2" s="282" t="s">
        <v>0</v>
      </c>
      <c r="B2" s="283"/>
      <c r="C2" s="283"/>
      <c r="D2" s="283"/>
      <c r="E2" s="283"/>
      <c r="F2" s="284"/>
    </row>
    <row r="3" spans="1:7" ht="18" customHeight="1">
      <c r="A3" s="285" t="s">
        <v>136</v>
      </c>
      <c r="B3" s="286"/>
      <c r="C3" s="286"/>
      <c r="D3" s="286"/>
      <c r="E3" s="286"/>
      <c r="F3" s="287"/>
    </row>
    <row r="4" spans="1:7" ht="36" customHeight="1" thickBot="1">
      <c r="A4" s="86" t="s">
        <v>1</v>
      </c>
      <c r="B4" s="288" t="s">
        <v>168</v>
      </c>
      <c r="C4" s="288"/>
      <c r="D4" s="87" t="s">
        <v>45</v>
      </c>
      <c r="E4" s="87" t="s">
        <v>4</v>
      </c>
      <c r="F4" s="88" t="s">
        <v>107</v>
      </c>
    </row>
    <row r="5" spans="1:7" ht="30" customHeight="1">
      <c r="A5" s="282" t="s">
        <v>0</v>
      </c>
      <c r="B5" s="283"/>
      <c r="C5" s="283"/>
      <c r="D5" s="283"/>
      <c r="E5" s="283"/>
      <c r="F5" s="284"/>
    </row>
    <row r="6" spans="1:7" ht="14.25" customHeight="1" thickBot="1">
      <c r="A6" s="289" t="s">
        <v>136</v>
      </c>
      <c r="B6" s="290"/>
      <c r="C6" s="290"/>
      <c r="D6" s="290"/>
      <c r="E6" s="290"/>
      <c r="F6" s="291"/>
      <c r="G6" t="s">
        <v>231</v>
      </c>
    </row>
    <row r="7" spans="1:7" ht="102" customHeight="1">
      <c r="A7" s="294" t="s">
        <v>150</v>
      </c>
      <c r="B7" s="109">
        <v>4470</v>
      </c>
      <c r="C7" s="109" t="s">
        <v>201</v>
      </c>
      <c r="D7" s="205">
        <v>4</v>
      </c>
      <c r="E7" s="200" t="s">
        <v>203</v>
      </c>
      <c r="F7" s="201" t="s">
        <v>236</v>
      </c>
      <c r="G7" s="144">
        <f>(14363333+3826666+1843208+17603280+4980000+4980000+16750000)</f>
        <v>64346487</v>
      </c>
    </row>
    <row r="8" spans="1:7" ht="102" customHeight="1">
      <c r="A8" s="292"/>
      <c r="B8" s="90">
        <v>4474</v>
      </c>
      <c r="C8" s="90" t="s">
        <v>213</v>
      </c>
      <c r="D8" s="199">
        <v>3</v>
      </c>
      <c r="E8" s="200" t="s">
        <v>203</v>
      </c>
      <c r="F8" s="201" t="s">
        <v>236</v>
      </c>
      <c r="G8" s="144">
        <f>32045000+33952727</f>
        <v>65997727</v>
      </c>
    </row>
    <row r="9" spans="1:7" ht="102" customHeight="1">
      <c r="A9" s="292"/>
      <c r="B9" s="90">
        <v>4475</v>
      </c>
      <c r="C9" s="90" t="s">
        <v>212</v>
      </c>
      <c r="D9" s="199">
        <v>3</v>
      </c>
      <c r="E9" s="200" t="s">
        <v>203</v>
      </c>
      <c r="F9" s="201" t="s">
        <v>236</v>
      </c>
      <c r="G9" s="144">
        <f>17733999+49316398+49211496+97720000</f>
        <v>213981893</v>
      </c>
    </row>
    <row r="10" spans="1:7" ht="102" customHeight="1">
      <c r="A10" s="292"/>
      <c r="B10" s="90">
        <v>4476</v>
      </c>
      <c r="C10" s="90" t="s">
        <v>211</v>
      </c>
      <c r="D10" s="199">
        <v>2</v>
      </c>
      <c r="E10" s="200" t="s">
        <v>203</v>
      </c>
      <c r="F10" s="201" t="s">
        <v>236</v>
      </c>
      <c r="G10" s="144">
        <f>5529625+16438799+6107500</f>
        <v>28075924</v>
      </c>
    </row>
    <row r="11" spans="1:7" ht="102" customHeight="1">
      <c r="A11" s="292"/>
      <c r="B11" s="90">
        <v>4477</v>
      </c>
      <c r="C11" s="90" t="s">
        <v>210</v>
      </c>
      <c r="D11" s="199">
        <v>2</v>
      </c>
      <c r="E11" s="200" t="s">
        <v>203</v>
      </c>
      <c r="F11" s="201" t="s">
        <v>236</v>
      </c>
      <c r="G11" s="144">
        <f>8777999+16438799+6107500</f>
        <v>31324298</v>
      </c>
    </row>
    <row r="12" spans="1:7" ht="102" customHeight="1">
      <c r="A12" s="292"/>
      <c r="B12" s="90">
        <v>4471</v>
      </c>
      <c r="C12" s="90" t="s">
        <v>214</v>
      </c>
      <c r="D12" s="198">
        <v>1</v>
      </c>
      <c r="E12" s="200" t="s">
        <v>203</v>
      </c>
      <c r="F12" s="201" t="s">
        <v>236</v>
      </c>
      <c r="G12" s="144">
        <f>14363333+24566665+7372833+41088320+9960000+26498498+41875000</f>
        <v>165724649</v>
      </c>
    </row>
    <row r="13" spans="1:7" ht="102" customHeight="1">
      <c r="A13" s="292"/>
      <c r="B13" s="90">
        <v>4468</v>
      </c>
      <c r="C13" s="90" t="s">
        <v>215</v>
      </c>
      <c r="D13" s="206">
        <v>1</v>
      </c>
      <c r="E13" s="200" t="s">
        <v>203</v>
      </c>
      <c r="F13" s="201" t="s">
        <v>237</v>
      </c>
      <c r="G13" s="144">
        <f>32045000+33629998+48503896+9022859</f>
        <v>123201753</v>
      </c>
    </row>
    <row r="14" spans="1:7" ht="102" customHeight="1">
      <c r="A14" s="292"/>
      <c r="B14" s="90">
        <v>4450</v>
      </c>
      <c r="C14" s="90" t="s">
        <v>217</v>
      </c>
      <c r="D14" s="198">
        <v>1</v>
      </c>
      <c r="E14" s="185" t="s">
        <v>203</v>
      </c>
      <c r="F14" s="186" t="s">
        <v>202</v>
      </c>
      <c r="G14" s="144">
        <f>7543083+18432083+17555998+24900000</f>
        <v>68431164</v>
      </c>
    </row>
    <row r="15" spans="1:7" ht="102" customHeight="1">
      <c r="A15" s="292"/>
      <c r="B15" s="90">
        <v>4466</v>
      </c>
      <c r="C15" s="90" t="s">
        <v>204</v>
      </c>
      <c r="D15" s="198">
        <v>1</v>
      </c>
      <c r="E15" s="185" t="s">
        <v>203</v>
      </c>
      <c r="F15" s="186" t="s">
        <v>202</v>
      </c>
      <c r="G15" s="144">
        <f>50444998+16756737+55369996</f>
        <v>122571731</v>
      </c>
    </row>
    <row r="16" spans="1:7" ht="102" customHeight="1">
      <c r="A16" s="293"/>
      <c r="B16" s="90">
        <v>4467</v>
      </c>
      <c r="C16" s="90" t="s">
        <v>216</v>
      </c>
      <c r="D16" s="198">
        <v>1</v>
      </c>
      <c r="E16" s="200" t="s">
        <v>203</v>
      </c>
      <c r="F16" s="201" t="s">
        <v>236</v>
      </c>
      <c r="G16" s="144">
        <f>3686417+4980000</f>
        <v>8666417</v>
      </c>
    </row>
    <row r="17" spans="1:7" ht="102" customHeight="1">
      <c r="A17" s="170" t="s">
        <v>137</v>
      </c>
      <c r="B17" s="89">
        <v>4469</v>
      </c>
      <c r="C17" s="89" t="s">
        <v>205</v>
      </c>
      <c r="D17" s="202">
        <v>8</v>
      </c>
      <c r="E17" s="200" t="s">
        <v>203</v>
      </c>
      <c r="F17" s="201" t="s">
        <v>236</v>
      </c>
      <c r="G17" s="144">
        <v>0</v>
      </c>
    </row>
    <row r="18" spans="1:7" ht="102" customHeight="1">
      <c r="A18" s="289" t="s">
        <v>245</v>
      </c>
      <c r="B18" s="204">
        <v>4479</v>
      </c>
      <c r="C18" s="89" t="s">
        <v>219</v>
      </c>
      <c r="D18" s="202">
        <v>4</v>
      </c>
      <c r="E18" s="200" t="s">
        <v>8</v>
      </c>
      <c r="F18" s="203" t="s">
        <v>202</v>
      </c>
      <c r="G18" s="145"/>
    </row>
    <row r="19" spans="1:7" s="16" customFormat="1" ht="110.25" customHeight="1">
      <c r="A19" s="293"/>
      <c r="B19" s="89">
        <v>4472</v>
      </c>
      <c r="C19" s="89" t="s">
        <v>218</v>
      </c>
      <c r="D19" s="199">
        <v>2</v>
      </c>
      <c r="E19" s="204" t="s">
        <v>138</v>
      </c>
      <c r="F19" s="201" t="s">
        <v>238</v>
      </c>
      <c r="G19" s="144">
        <f>14551163+25125000</f>
        <v>39676163</v>
      </c>
    </row>
    <row r="20" spans="1:7" ht="102" hidden="1" customHeight="1">
      <c r="A20" s="171" t="s">
        <v>139</v>
      </c>
      <c r="B20" s="137"/>
      <c r="C20" s="137"/>
      <c r="D20" s="138"/>
      <c r="E20" s="137"/>
      <c r="F20" s="139"/>
    </row>
    <row r="21" spans="1:7" ht="31.5" customHeight="1">
      <c r="A21" s="289" t="s">
        <v>232</v>
      </c>
      <c r="B21" s="140" t="s">
        <v>225</v>
      </c>
      <c r="C21" s="141" t="s">
        <v>222</v>
      </c>
      <c r="D21" s="273" t="s">
        <v>233</v>
      </c>
      <c r="E21" s="274"/>
      <c r="F21" s="275"/>
    </row>
    <row r="22" spans="1:7" ht="31.5" customHeight="1">
      <c r="A22" s="292"/>
      <c r="B22" s="140" t="s">
        <v>225</v>
      </c>
      <c r="C22" s="141" t="s">
        <v>226</v>
      </c>
      <c r="D22" s="276"/>
      <c r="E22" s="277"/>
      <c r="F22" s="278"/>
    </row>
    <row r="23" spans="1:7" ht="47.25">
      <c r="A23" s="292"/>
      <c r="B23" s="140" t="s">
        <v>225</v>
      </c>
      <c r="C23" s="140" t="s">
        <v>246</v>
      </c>
      <c r="D23" s="276"/>
      <c r="E23" s="277"/>
      <c r="F23" s="278"/>
    </row>
    <row r="24" spans="1:7" ht="48" thickBot="1">
      <c r="A24" s="293"/>
      <c r="B24" s="142" t="s">
        <v>225</v>
      </c>
      <c r="C24" s="142" t="s">
        <v>227</v>
      </c>
      <c r="D24" s="279"/>
      <c r="E24" s="280"/>
      <c r="F24" s="281"/>
    </row>
    <row r="25" spans="1:7" ht="15.75">
      <c r="A25" s="19"/>
      <c r="B25" s="19"/>
      <c r="C25" s="19"/>
      <c r="D25" s="19"/>
      <c r="E25" s="210"/>
      <c r="F25" s="211"/>
      <c r="G25" s="151">
        <f>SUM(G7:G24)</f>
        <v>931998206</v>
      </c>
    </row>
    <row r="26" spans="1:7" ht="15.75">
      <c r="A26" s="19"/>
      <c r="B26" s="19"/>
      <c r="C26" s="19"/>
      <c r="D26" s="19"/>
      <c r="E26" s="19"/>
      <c r="F26" s="19"/>
    </row>
    <row r="27" spans="1:7" ht="15.75">
      <c r="A27" s="19"/>
      <c r="B27" s="19"/>
      <c r="C27" s="19"/>
      <c r="D27" s="19"/>
      <c r="E27" s="19"/>
      <c r="F27" s="19"/>
    </row>
    <row r="28" spans="1:7" ht="15.75">
      <c r="A28" s="19"/>
      <c r="B28" s="19"/>
      <c r="C28" s="19"/>
      <c r="D28" s="19"/>
      <c r="E28" s="19"/>
      <c r="F28" s="19"/>
    </row>
    <row r="29" spans="1:7" ht="15.75">
      <c r="A29" s="19"/>
      <c r="B29" s="19"/>
      <c r="C29" s="19"/>
      <c r="D29" s="19"/>
      <c r="E29" s="19"/>
      <c r="F29" s="19"/>
    </row>
    <row r="30" spans="1:7">
      <c r="A30" s="18"/>
      <c r="B30" s="18"/>
      <c r="C30" s="18"/>
      <c r="D30" s="18"/>
      <c r="E30" s="18"/>
      <c r="F30" s="18"/>
    </row>
    <row r="31" spans="1:7">
      <c r="A31" s="18"/>
      <c r="B31" s="18"/>
      <c r="C31" s="18"/>
      <c r="D31" s="18"/>
      <c r="E31" s="18"/>
      <c r="F31" s="18"/>
    </row>
    <row r="32" spans="1:7">
      <c r="A32" s="18"/>
      <c r="B32" s="18"/>
      <c r="C32" s="18"/>
      <c r="D32" s="18"/>
      <c r="E32" s="18"/>
      <c r="F32" s="18"/>
    </row>
    <row r="33" spans="1:6">
      <c r="A33" s="18"/>
      <c r="B33" s="18"/>
      <c r="C33" s="18"/>
      <c r="D33" s="18"/>
      <c r="E33" s="18"/>
      <c r="F33" s="18"/>
    </row>
    <row r="34" spans="1:6">
      <c r="A34" s="18"/>
      <c r="B34" s="18"/>
      <c r="C34" s="18"/>
      <c r="D34" s="18"/>
      <c r="E34" s="18"/>
      <c r="F34" s="18"/>
    </row>
    <row r="35" spans="1:6">
      <c r="A35" s="18"/>
      <c r="B35" s="18"/>
      <c r="C35" s="18"/>
      <c r="D35" s="18"/>
      <c r="E35" s="18"/>
      <c r="F35" s="18"/>
    </row>
  </sheetData>
  <mergeCells count="10">
    <mergeCell ref="D21:F24"/>
    <mergeCell ref="E25:F25"/>
    <mergeCell ref="A2:F2"/>
    <mergeCell ref="A3:F3"/>
    <mergeCell ref="B4:C4"/>
    <mergeCell ref="A5:F5"/>
    <mergeCell ref="A6:F6"/>
    <mergeCell ref="A21:A24"/>
    <mergeCell ref="A7:A16"/>
    <mergeCell ref="A18:A19"/>
  </mergeCells>
  <printOptions horizontalCentered="1"/>
  <pageMargins left="0.51181102362204722" right="0.31496062992125984" top="0.35433070866141736" bottom="0.35433070866141736" header="0.31496062992125984" footer="0.31496062992125984"/>
  <pageSetup scale="6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K17"/>
  <sheetViews>
    <sheetView zoomScale="85" zoomScaleNormal="85" workbookViewId="0">
      <selection activeCell="C4" sqref="C4"/>
    </sheetView>
  </sheetViews>
  <sheetFormatPr baseColWidth="10" defaultRowHeight="15"/>
  <cols>
    <col min="1" max="1" width="21.85546875" customWidth="1"/>
    <col min="2" max="2" width="16.140625" bestFit="1" customWidth="1"/>
    <col min="3" max="3" width="26.5703125" customWidth="1"/>
    <col min="4" max="4" width="33.28515625" hidden="1" customWidth="1"/>
    <col min="5" max="5" width="25.140625" hidden="1" customWidth="1"/>
    <col min="6" max="6" width="6.140625" bestFit="1" customWidth="1"/>
    <col min="7" max="7" width="20.5703125" hidden="1" customWidth="1"/>
    <col min="8" max="8" width="18.85546875" customWidth="1"/>
    <col min="9" max="9" width="19.5703125" customWidth="1"/>
    <col min="10" max="10" width="13" customWidth="1"/>
    <col min="11" max="11" width="18.42578125" hidden="1" customWidth="1"/>
  </cols>
  <sheetData>
    <row r="1" spans="1:11" ht="15" customHeight="1">
      <c r="A1" s="295" t="s">
        <v>0</v>
      </c>
      <c r="B1" s="296"/>
      <c r="C1" s="296"/>
      <c r="D1" s="296"/>
      <c r="E1" s="296"/>
      <c r="F1" s="296"/>
      <c r="G1" s="296"/>
      <c r="H1" s="296"/>
      <c r="I1" s="296"/>
      <c r="J1" s="177"/>
    </row>
    <row r="2" spans="1:11" ht="29.45" customHeight="1" thickBot="1">
      <c r="A2" s="268" t="s">
        <v>135</v>
      </c>
      <c r="B2" s="269"/>
      <c r="C2" s="269"/>
      <c r="D2" s="269"/>
      <c r="E2" s="269"/>
      <c r="F2" s="269"/>
      <c r="G2" s="269"/>
      <c r="H2" s="269"/>
      <c r="I2" s="269"/>
      <c r="J2" s="297"/>
    </row>
    <row r="3" spans="1:11">
      <c r="A3" s="187" t="s">
        <v>1</v>
      </c>
      <c r="B3" s="188" t="s">
        <v>134</v>
      </c>
      <c r="C3" s="188" t="s">
        <v>133</v>
      </c>
      <c r="D3" s="188" t="s">
        <v>132</v>
      </c>
      <c r="E3" s="188" t="s">
        <v>2</v>
      </c>
      <c r="F3" s="188" t="s">
        <v>45</v>
      </c>
      <c r="G3" s="189" t="s">
        <v>131</v>
      </c>
      <c r="H3" s="188" t="s">
        <v>4</v>
      </c>
      <c r="I3" s="188" t="s">
        <v>130</v>
      </c>
      <c r="J3" s="190" t="s">
        <v>129</v>
      </c>
      <c r="K3" s="174" t="s">
        <v>231</v>
      </c>
    </row>
    <row r="4" spans="1:11" ht="120.75" thickBot="1">
      <c r="A4" s="299" t="s">
        <v>158</v>
      </c>
      <c r="B4" s="93">
        <v>4384</v>
      </c>
      <c r="C4" s="83" t="s">
        <v>249</v>
      </c>
      <c r="D4" s="100"/>
      <c r="E4" s="100"/>
      <c r="F4" s="100">
        <v>4</v>
      </c>
      <c r="G4" s="81"/>
      <c r="H4" s="83" t="s">
        <v>247</v>
      </c>
      <c r="I4" s="173">
        <v>43831</v>
      </c>
      <c r="J4" s="178">
        <v>44196</v>
      </c>
      <c r="K4">
        <f>52764911+51866139</f>
        <v>104631050</v>
      </c>
    </row>
    <row r="5" spans="1:11" ht="114">
      <c r="A5" s="293"/>
      <c r="B5" s="90">
        <v>4476</v>
      </c>
      <c r="C5" s="90" t="s">
        <v>211</v>
      </c>
      <c r="D5" s="122"/>
      <c r="E5" s="99"/>
      <c r="F5" s="199">
        <v>2</v>
      </c>
      <c r="G5" s="207" t="s">
        <v>203</v>
      </c>
      <c r="H5" s="208" t="s">
        <v>221</v>
      </c>
      <c r="I5" s="209">
        <v>43862</v>
      </c>
      <c r="J5" s="179">
        <v>44196</v>
      </c>
      <c r="K5" s="144">
        <f>5529625+16438799+6107500</f>
        <v>28075924</v>
      </c>
    </row>
    <row r="6" spans="1:11" ht="285.60000000000002" customHeight="1">
      <c r="A6" s="172" t="s">
        <v>158</v>
      </c>
      <c r="B6" s="197">
        <v>4507</v>
      </c>
      <c r="C6" s="135" t="s">
        <v>206</v>
      </c>
      <c r="D6" s="131">
        <v>1</v>
      </c>
      <c r="E6" s="130" t="s">
        <v>143</v>
      </c>
      <c r="F6" s="131">
        <v>1</v>
      </c>
      <c r="G6" s="132">
        <v>44196</v>
      </c>
      <c r="H6" s="132" t="s">
        <v>143</v>
      </c>
      <c r="I6" s="85">
        <v>43480</v>
      </c>
      <c r="J6" s="180">
        <v>43830</v>
      </c>
      <c r="K6" s="146"/>
    </row>
    <row r="7" spans="1:11" ht="60">
      <c r="A7" s="300" t="s">
        <v>157</v>
      </c>
      <c r="B7" s="197">
        <v>4261</v>
      </c>
      <c r="C7" s="135" t="s">
        <v>228</v>
      </c>
      <c r="D7" s="131"/>
      <c r="E7" s="130"/>
      <c r="F7" s="196">
        <v>20</v>
      </c>
      <c r="G7" s="132"/>
      <c r="H7" s="143" t="s">
        <v>229</v>
      </c>
      <c r="I7" s="85" t="s">
        <v>220</v>
      </c>
      <c r="J7" s="180">
        <v>44196</v>
      </c>
      <c r="K7" s="82">
        <f>121845689+20708331+16961112+11869604+17804406+15529395+18903506+20069335+131880355+20708332+16961113+11869603+17804405+15529394+18903506+30104002</f>
        <v>507452088</v>
      </c>
    </row>
    <row r="8" spans="1:11" ht="397.9" customHeight="1">
      <c r="A8" s="292"/>
      <c r="B8" s="134">
        <v>4408</v>
      </c>
      <c r="C8" s="134" t="s">
        <v>197</v>
      </c>
      <c r="D8" s="93"/>
      <c r="E8" s="134" t="s">
        <v>161</v>
      </c>
      <c r="F8" s="46">
        <v>1</v>
      </c>
      <c r="G8" s="93"/>
      <c r="H8" s="134" t="s">
        <v>155</v>
      </c>
      <c r="I8" s="53">
        <v>43862</v>
      </c>
      <c r="J8" s="54">
        <v>44196</v>
      </c>
      <c r="K8" s="147"/>
    </row>
    <row r="9" spans="1:11" ht="104.25" hidden="1" customHeight="1">
      <c r="A9" s="292"/>
      <c r="B9" s="134">
        <v>3653</v>
      </c>
      <c r="C9" s="134" t="s">
        <v>166</v>
      </c>
      <c r="D9" s="100"/>
      <c r="E9" s="100"/>
      <c r="F9" s="49">
        <v>2</v>
      </c>
      <c r="G9" s="100"/>
      <c r="H9" s="83" t="s">
        <v>247</v>
      </c>
      <c r="I9" s="84">
        <v>43497</v>
      </c>
      <c r="J9" s="178">
        <v>43830</v>
      </c>
    </row>
    <row r="10" spans="1:11" ht="104.25" hidden="1" customHeight="1">
      <c r="A10" s="292"/>
      <c r="B10" s="134">
        <v>3948</v>
      </c>
      <c r="C10" s="134" t="s">
        <v>170</v>
      </c>
      <c r="D10" s="100"/>
      <c r="E10" s="100"/>
      <c r="F10" s="49">
        <v>1</v>
      </c>
      <c r="G10" s="100"/>
      <c r="H10" s="83" t="s">
        <v>169</v>
      </c>
      <c r="I10" s="91" t="s">
        <v>172</v>
      </c>
      <c r="J10" s="178">
        <v>43819</v>
      </c>
    </row>
    <row r="11" spans="1:11" ht="165.75" hidden="1" customHeight="1">
      <c r="A11" s="292"/>
      <c r="B11" s="134">
        <v>3531</v>
      </c>
      <c r="C11" s="134" t="s">
        <v>174</v>
      </c>
      <c r="D11" s="100"/>
      <c r="E11" s="100"/>
      <c r="F11" s="49">
        <v>1</v>
      </c>
      <c r="G11" s="100"/>
      <c r="H11" s="83" t="s">
        <v>175</v>
      </c>
      <c r="I11" s="91">
        <v>43479</v>
      </c>
      <c r="J11" s="178">
        <v>43830</v>
      </c>
    </row>
    <row r="12" spans="1:11" ht="165.75" hidden="1" customHeight="1">
      <c r="A12" s="292"/>
      <c r="B12" s="134">
        <v>3956</v>
      </c>
      <c r="C12" s="134" t="s">
        <v>176</v>
      </c>
      <c r="D12" s="100"/>
      <c r="E12" s="100"/>
      <c r="F12" s="49">
        <v>4</v>
      </c>
      <c r="G12" s="100"/>
      <c r="H12" s="83" t="s">
        <v>169</v>
      </c>
      <c r="I12" s="91">
        <v>43480</v>
      </c>
      <c r="J12" s="178">
        <v>43814</v>
      </c>
    </row>
    <row r="13" spans="1:11" ht="165.75" hidden="1" customHeight="1">
      <c r="A13" s="292"/>
      <c r="B13" s="134">
        <v>3908</v>
      </c>
      <c r="C13" s="134" t="s">
        <v>178</v>
      </c>
      <c r="D13" s="100"/>
      <c r="E13" s="100"/>
      <c r="F13" s="49">
        <v>1</v>
      </c>
      <c r="G13" s="100"/>
      <c r="H13" s="83" t="s">
        <v>173</v>
      </c>
      <c r="I13" s="91">
        <v>43466</v>
      </c>
      <c r="J13" s="178">
        <v>43677</v>
      </c>
    </row>
    <row r="14" spans="1:11" ht="144" hidden="1" customHeight="1">
      <c r="A14" s="292"/>
      <c r="B14" s="134">
        <v>3949</v>
      </c>
      <c r="C14" s="134" t="s">
        <v>171</v>
      </c>
      <c r="D14" s="100"/>
      <c r="E14" s="100"/>
      <c r="F14" s="49">
        <v>1</v>
      </c>
      <c r="G14" s="100"/>
      <c r="H14" s="83" t="s">
        <v>169</v>
      </c>
      <c r="I14" s="84">
        <v>43489</v>
      </c>
      <c r="J14" s="178">
        <v>43799</v>
      </c>
    </row>
    <row r="15" spans="1:11" ht="129" hidden="1" customHeight="1" thickBot="1">
      <c r="A15" s="301"/>
      <c r="B15" s="57">
        <v>3986</v>
      </c>
      <c r="C15" s="57" t="s">
        <v>248</v>
      </c>
      <c r="D15" s="181"/>
      <c r="E15" s="181"/>
      <c r="F15" s="55">
        <v>1</v>
      </c>
      <c r="G15" s="181"/>
      <c r="H15" s="182" t="s">
        <v>181</v>
      </c>
      <c r="I15" s="183">
        <v>43469</v>
      </c>
      <c r="J15" s="184">
        <v>43815</v>
      </c>
    </row>
    <row r="16" spans="1:11" ht="117.75" hidden="1" customHeight="1">
      <c r="A16" s="136" t="s">
        <v>167</v>
      </c>
      <c r="B16" s="136">
        <v>3600</v>
      </c>
      <c r="C16" s="136" t="s">
        <v>164</v>
      </c>
      <c r="D16" s="175"/>
      <c r="E16" s="136" t="s">
        <v>162</v>
      </c>
      <c r="F16" s="136">
        <v>2</v>
      </c>
      <c r="G16" s="175"/>
      <c r="H16" s="136" t="s">
        <v>159</v>
      </c>
      <c r="I16" s="176">
        <v>43479</v>
      </c>
      <c r="J16" s="176">
        <v>43819</v>
      </c>
      <c r="K16" t="s">
        <v>198</v>
      </c>
    </row>
    <row r="17" spans="9:11">
      <c r="I17" s="298"/>
      <c r="J17" s="298"/>
      <c r="K17" s="150">
        <f>SUM(K4:K8)</f>
        <v>640159062</v>
      </c>
    </row>
  </sheetData>
  <mergeCells count="5">
    <mergeCell ref="A1:I1"/>
    <mergeCell ref="A2:J2"/>
    <mergeCell ref="I17:J17"/>
    <mergeCell ref="A4:A5"/>
    <mergeCell ref="A7:A15"/>
  </mergeCells>
  <pageMargins left="0.70866141732283472" right="0.70866141732283472" top="0.74803149606299213" bottom="0.74803149606299213" header="0.31496062992125984" footer="0.31496062992125984"/>
  <pageSetup scale="5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302" t="s">
        <v>0</v>
      </c>
      <c r="B2" s="303"/>
      <c r="C2" s="303"/>
      <c r="D2" s="303"/>
      <c r="E2" s="303"/>
      <c r="F2" s="303"/>
      <c r="G2" s="303"/>
      <c r="H2" s="303"/>
      <c r="I2" s="303"/>
      <c r="J2" s="303"/>
      <c r="K2" s="303"/>
      <c r="L2" s="303"/>
    </row>
    <row r="3" spans="1:14">
      <c r="A3" s="302" t="s">
        <v>7</v>
      </c>
      <c r="B3" s="303"/>
      <c r="C3" s="303"/>
      <c r="D3" s="303"/>
      <c r="E3" s="303"/>
      <c r="F3" s="303"/>
      <c r="G3" s="303"/>
      <c r="H3" s="303"/>
      <c r="I3" s="303"/>
      <c r="J3" s="303"/>
      <c r="K3" s="303"/>
      <c r="L3" s="303"/>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8" t="s">
        <v>2</v>
      </c>
      <c r="I5" s="48" t="s">
        <v>3</v>
      </c>
      <c r="J5" s="48" t="s">
        <v>4</v>
      </c>
      <c r="K5" s="48" t="s">
        <v>21</v>
      </c>
      <c r="L5" s="48"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60">
      <c r="A8" s="308" t="s">
        <v>6</v>
      </c>
      <c r="B8" s="11">
        <v>3249</v>
      </c>
      <c r="C8" s="11" t="s">
        <v>44</v>
      </c>
      <c r="D8" s="13">
        <v>1</v>
      </c>
      <c r="E8" s="14">
        <v>42751</v>
      </c>
      <c r="F8" s="14">
        <v>42764</v>
      </c>
      <c r="G8" s="63">
        <v>7500</v>
      </c>
      <c r="H8" s="46" t="s">
        <v>27</v>
      </c>
      <c r="I8" s="46" t="s">
        <v>24</v>
      </c>
      <c r="J8" s="46" t="s">
        <v>25</v>
      </c>
      <c r="K8" s="6">
        <v>42919</v>
      </c>
      <c r="L8" s="6">
        <v>43098</v>
      </c>
      <c r="M8" s="17"/>
      <c r="N8" s="2"/>
    </row>
    <row r="9" spans="1:14" ht="60">
      <c r="A9" s="293"/>
      <c r="B9" s="11"/>
      <c r="C9" s="11"/>
      <c r="D9" s="13"/>
      <c r="E9" s="14"/>
      <c r="F9" s="14"/>
      <c r="G9" s="63">
        <v>7501</v>
      </c>
      <c r="H9" s="46" t="s">
        <v>53</v>
      </c>
      <c r="I9" s="46" t="s">
        <v>28</v>
      </c>
      <c r="J9" s="46" t="s">
        <v>25</v>
      </c>
      <c r="K9" s="6">
        <v>42795</v>
      </c>
      <c r="L9" s="6">
        <v>42870</v>
      </c>
      <c r="M9" s="15"/>
      <c r="N9" s="2"/>
    </row>
    <row r="10" spans="1:14" ht="75">
      <c r="A10" s="4" t="s">
        <v>6</v>
      </c>
      <c r="B10" s="11">
        <v>3249</v>
      </c>
      <c r="C10" s="11" t="s">
        <v>44</v>
      </c>
      <c r="D10" s="13">
        <v>1</v>
      </c>
      <c r="E10" s="14">
        <v>42751</v>
      </c>
      <c r="F10" s="14">
        <v>42764</v>
      </c>
      <c r="G10" s="63">
        <v>7504</v>
      </c>
      <c r="H10" s="46" t="s">
        <v>29</v>
      </c>
      <c r="I10" s="46" t="s">
        <v>28</v>
      </c>
      <c r="J10" s="46" t="s">
        <v>15</v>
      </c>
      <c r="K10" s="7">
        <v>42919</v>
      </c>
      <c r="L10" s="7">
        <v>43039</v>
      </c>
      <c r="M10" s="17"/>
      <c r="N10" s="2"/>
    </row>
    <row r="11" spans="1:14" ht="30">
      <c r="A11" s="4" t="s">
        <v>9</v>
      </c>
      <c r="B11" s="11">
        <v>3249</v>
      </c>
      <c r="C11" s="11" t="s">
        <v>44</v>
      </c>
      <c r="D11" s="13">
        <v>1</v>
      </c>
      <c r="E11" s="14">
        <v>42751</v>
      </c>
      <c r="F11" s="14">
        <v>42764</v>
      </c>
      <c r="G11" s="63">
        <v>7502</v>
      </c>
      <c r="H11" s="46" t="s">
        <v>50</v>
      </c>
      <c r="I11" s="46" t="s">
        <v>10</v>
      </c>
      <c r="J11" s="46" t="s">
        <v>11</v>
      </c>
      <c r="K11" s="7">
        <v>42828</v>
      </c>
      <c r="L11" s="7">
        <v>43039</v>
      </c>
      <c r="M11" s="17"/>
      <c r="N11" s="2"/>
    </row>
    <row r="12" spans="1:14" ht="54" customHeight="1">
      <c r="A12" s="4" t="s">
        <v>9</v>
      </c>
      <c r="B12" s="11">
        <v>3249</v>
      </c>
      <c r="C12" s="11" t="s">
        <v>44</v>
      </c>
      <c r="D12" s="13">
        <v>1</v>
      </c>
      <c r="E12" s="14">
        <v>42751</v>
      </c>
      <c r="F12" s="14">
        <v>42764</v>
      </c>
      <c r="G12" s="63">
        <v>7464</v>
      </c>
      <c r="H12" s="46" t="s">
        <v>33</v>
      </c>
      <c r="I12" s="46" t="s">
        <v>39</v>
      </c>
      <c r="J12" s="46" t="s">
        <v>11</v>
      </c>
      <c r="K12" s="7">
        <v>42751</v>
      </c>
      <c r="L12" s="7">
        <v>43098</v>
      </c>
      <c r="M12" s="16"/>
      <c r="N12" s="2"/>
    </row>
    <row r="13" spans="1:14" ht="60">
      <c r="A13" s="4" t="s">
        <v>9</v>
      </c>
      <c r="B13" s="11">
        <v>3249</v>
      </c>
      <c r="C13" s="11" t="s">
        <v>44</v>
      </c>
      <c r="D13" s="13">
        <v>1</v>
      </c>
      <c r="E13" s="14">
        <v>42751</v>
      </c>
      <c r="F13" s="14">
        <v>42764</v>
      </c>
      <c r="G13" s="63">
        <v>7503</v>
      </c>
      <c r="H13" s="46" t="s">
        <v>51</v>
      </c>
      <c r="I13" s="46" t="s">
        <v>14</v>
      </c>
      <c r="J13" s="46" t="s">
        <v>11</v>
      </c>
      <c r="K13" s="7">
        <v>42795</v>
      </c>
      <c r="L13" s="7" t="s">
        <v>30</v>
      </c>
      <c r="M13" s="17"/>
      <c r="N13" s="2"/>
    </row>
    <row r="14" spans="1:14" ht="77.25" customHeight="1">
      <c r="A14" s="4" t="s">
        <v>12</v>
      </c>
      <c r="B14" s="11">
        <v>3249</v>
      </c>
      <c r="C14" s="11" t="s">
        <v>44</v>
      </c>
      <c r="D14" s="13">
        <v>1</v>
      </c>
      <c r="E14" s="14">
        <v>42751</v>
      </c>
      <c r="F14" s="14">
        <v>42764</v>
      </c>
      <c r="G14" s="63">
        <v>7505</v>
      </c>
      <c r="H14" s="46" t="s">
        <v>52</v>
      </c>
      <c r="I14" s="46" t="s">
        <v>13</v>
      </c>
      <c r="J14" s="46" t="s">
        <v>16</v>
      </c>
      <c r="K14" s="7">
        <v>42887</v>
      </c>
      <c r="L14" s="6">
        <v>42947</v>
      </c>
      <c r="M14" s="17"/>
    </row>
    <row r="15" spans="1:14" ht="45">
      <c r="A15" s="4" t="s">
        <v>12</v>
      </c>
      <c r="B15" s="11">
        <v>3249</v>
      </c>
      <c r="C15" s="11" t="s">
        <v>44</v>
      </c>
      <c r="D15" s="13">
        <v>1</v>
      </c>
      <c r="E15" s="14">
        <v>42751</v>
      </c>
      <c r="F15" s="14">
        <v>42764</v>
      </c>
      <c r="G15" s="63">
        <v>7507</v>
      </c>
      <c r="H15" s="46" t="s">
        <v>31</v>
      </c>
      <c r="I15" s="46" t="s">
        <v>32</v>
      </c>
      <c r="J15" s="46" t="s">
        <v>26</v>
      </c>
      <c r="K15" s="7">
        <v>42829</v>
      </c>
      <c r="L15" s="7">
        <v>43008</v>
      </c>
    </row>
    <row r="16" spans="1:14" ht="30.75" customHeight="1">
      <c r="A16" s="64"/>
      <c r="B16" s="11"/>
      <c r="C16" s="11"/>
      <c r="D16" s="65"/>
      <c r="E16" s="14"/>
      <c r="F16" s="14"/>
      <c r="G16" s="66">
        <v>7508</v>
      </c>
      <c r="H16" s="46" t="s">
        <v>142</v>
      </c>
      <c r="I16" s="46" t="s">
        <v>144</v>
      </c>
      <c r="J16" s="46" t="s">
        <v>143</v>
      </c>
      <c r="K16" s="70">
        <v>42795</v>
      </c>
      <c r="L16" s="70">
        <v>43098</v>
      </c>
    </row>
    <row r="17" spans="1:12" ht="45">
      <c r="A17" s="304" t="s">
        <v>34</v>
      </c>
      <c r="B17" s="12">
        <v>3250</v>
      </c>
      <c r="C17" s="12" t="s">
        <v>48</v>
      </c>
      <c r="D17" s="9" t="s">
        <v>49</v>
      </c>
      <c r="E17" s="14">
        <v>42751</v>
      </c>
      <c r="F17" s="14">
        <v>42764</v>
      </c>
      <c r="G17" s="67">
        <v>7465</v>
      </c>
      <c r="H17" s="46" t="s">
        <v>35</v>
      </c>
      <c r="I17" s="46" t="s">
        <v>40</v>
      </c>
      <c r="J17" s="46" t="s">
        <v>26</v>
      </c>
      <c r="K17" s="7">
        <v>42751</v>
      </c>
      <c r="L17" s="7">
        <v>42916</v>
      </c>
    </row>
    <row r="18" spans="1:12" ht="45">
      <c r="A18" s="305"/>
      <c r="B18" s="12">
        <v>3250</v>
      </c>
      <c r="C18" s="12" t="s">
        <v>48</v>
      </c>
      <c r="D18" s="9" t="s">
        <v>49</v>
      </c>
      <c r="E18" s="14">
        <v>42751</v>
      </c>
      <c r="F18" s="14">
        <v>42764</v>
      </c>
      <c r="G18" s="68">
        <v>7466</v>
      </c>
      <c r="H18" s="46" t="s">
        <v>36</v>
      </c>
      <c r="I18" s="46" t="s">
        <v>39</v>
      </c>
      <c r="J18" s="46" t="s">
        <v>26</v>
      </c>
      <c r="K18" s="7">
        <v>42887</v>
      </c>
      <c r="L18" s="7">
        <v>43039</v>
      </c>
    </row>
    <row r="19" spans="1:12" ht="45" customHeight="1">
      <c r="A19" s="305"/>
      <c r="B19" s="12"/>
      <c r="C19" s="12"/>
      <c r="D19" s="62"/>
      <c r="E19" s="14"/>
      <c r="F19" s="14"/>
      <c r="G19" s="47">
        <v>7533</v>
      </c>
      <c r="H19" s="46" t="s">
        <v>145</v>
      </c>
      <c r="I19" s="46" t="s">
        <v>146</v>
      </c>
      <c r="J19" s="46" t="s">
        <v>143</v>
      </c>
      <c r="K19" s="7">
        <v>42979</v>
      </c>
      <c r="L19" s="7">
        <v>43099</v>
      </c>
    </row>
    <row r="20" spans="1:12" ht="45">
      <c r="A20" s="306"/>
      <c r="B20" s="12">
        <v>3250</v>
      </c>
      <c r="C20" s="12" t="s">
        <v>48</v>
      </c>
      <c r="D20" s="9" t="s">
        <v>49</v>
      </c>
      <c r="E20" s="14">
        <v>42751</v>
      </c>
      <c r="F20" s="14">
        <v>42764</v>
      </c>
      <c r="G20" s="69">
        <v>7467</v>
      </c>
      <c r="H20" s="46" t="s">
        <v>37</v>
      </c>
      <c r="I20" s="46" t="s">
        <v>38</v>
      </c>
      <c r="J20" s="46" t="s">
        <v>26</v>
      </c>
      <c r="K20" s="7">
        <v>43040</v>
      </c>
      <c r="L20" s="7">
        <v>43098</v>
      </c>
    </row>
    <row r="21" spans="1:12">
      <c r="K21" s="298" t="s">
        <v>147</v>
      </c>
      <c r="L21" s="307"/>
    </row>
  </sheetData>
  <autoFilter ref="A5:L21" xr:uid="{00000000-0009-0000-0000-000006000000}"/>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309" t="s">
        <v>110</v>
      </c>
      <c r="B1" s="310"/>
      <c r="C1" s="310"/>
      <c r="D1" s="310"/>
      <c r="E1" s="310"/>
      <c r="F1" s="310"/>
      <c r="G1" s="310"/>
      <c r="H1" s="310"/>
      <c r="I1" s="310"/>
      <c r="J1" s="310"/>
      <c r="K1" s="310"/>
      <c r="L1" s="310"/>
      <c r="M1" s="26"/>
    </row>
    <row r="2" spans="1:14" ht="15" customHeight="1">
      <c r="A2" s="302" t="s">
        <v>135</v>
      </c>
      <c r="B2" s="303"/>
      <c r="C2" s="303"/>
      <c r="D2" s="303"/>
      <c r="E2" s="303"/>
      <c r="F2" s="303"/>
      <c r="G2" s="303"/>
      <c r="H2" s="303"/>
      <c r="I2" s="303"/>
      <c r="J2" s="303"/>
      <c r="K2" s="303"/>
      <c r="L2" s="303"/>
      <c r="M2" s="303"/>
    </row>
    <row r="3" spans="1:14" ht="15" customHeight="1" thickBot="1">
      <c r="A3" s="1"/>
      <c r="B3" s="2"/>
      <c r="C3" s="2"/>
      <c r="D3" s="2"/>
      <c r="E3" s="2"/>
      <c r="F3" s="2"/>
      <c r="G3" s="2"/>
      <c r="H3" s="2"/>
      <c r="I3" s="2"/>
      <c r="J3" s="25"/>
      <c r="K3" s="2"/>
      <c r="L3" s="2"/>
      <c r="M3" s="2"/>
    </row>
    <row r="4" spans="1:14" ht="15" customHeight="1">
      <c r="A4" s="37" t="s">
        <v>1</v>
      </c>
      <c r="B4" s="38" t="s">
        <v>134</v>
      </c>
      <c r="C4" s="38" t="s">
        <v>133</v>
      </c>
      <c r="D4" s="38" t="s">
        <v>82</v>
      </c>
      <c r="E4" s="38" t="s">
        <v>46</v>
      </c>
      <c r="F4" s="38" t="s">
        <v>81</v>
      </c>
      <c r="G4" s="38" t="s">
        <v>132</v>
      </c>
      <c r="H4" s="38" t="s">
        <v>2</v>
      </c>
      <c r="I4" s="38" t="s">
        <v>3</v>
      </c>
      <c r="J4" s="39" t="s">
        <v>131</v>
      </c>
      <c r="K4" s="38" t="s">
        <v>4</v>
      </c>
      <c r="L4" s="38" t="s">
        <v>130</v>
      </c>
      <c r="M4" s="40" t="s">
        <v>129</v>
      </c>
    </row>
    <row r="5" spans="1:14" ht="134.25" customHeight="1">
      <c r="A5" s="41" t="s">
        <v>124</v>
      </c>
      <c r="B5" s="22">
        <v>3249</v>
      </c>
      <c r="C5" s="22" t="s">
        <v>123</v>
      </c>
      <c r="D5" s="24">
        <v>1</v>
      </c>
      <c r="E5" s="23">
        <v>42751</v>
      </c>
      <c r="F5" s="23">
        <v>43098</v>
      </c>
      <c r="G5" s="49">
        <v>7506</v>
      </c>
      <c r="H5" s="50" t="s">
        <v>128</v>
      </c>
      <c r="I5" s="51" t="s">
        <v>127</v>
      </c>
      <c r="J5" s="51" t="s">
        <v>126</v>
      </c>
      <c r="K5" s="52" t="s">
        <v>125</v>
      </c>
      <c r="L5" s="53">
        <v>42788</v>
      </c>
      <c r="M5" s="54">
        <v>43098</v>
      </c>
    </row>
    <row r="6" spans="1:14" ht="134.25" customHeight="1" thickBot="1">
      <c r="A6" s="42" t="s">
        <v>124</v>
      </c>
      <c r="B6" s="43">
        <v>3249</v>
      </c>
      <c r="C6" s="43" t="s">
        <v>123</v>
      </c>
      <c r="D6" s="44">
        <v>1</v>
      </c>
      <c r="E6" s="45">
        <v>42751</v>
      </c>
      <c r="F6" s="45">
        <v>43098</v>
      </c>
      <c r="G6" s="55">
        <v>7463</v>
      </c>
      <c r="H6" s="56" t="s">
        <v>122</v>
      </c>
      <c r="I6" s="57" t="s">
        <v>121</v>
      </c>
      <c r="J6" s="57" t="s">
        <v>120</v>
      </c>
      <c r="K6" s="58" t="s">
        <v>119</v>
      </c>
      <c r="L6" s="59">
        <v>42751</v>
      </c>
      <c r="M6" s="60">
        <v>43098</v>
      </c>
    </row>
    <row r="7" spans="1:14" ht="116.25" hidden="1" customHeight="1">
      <c r="A7" s="34" t="s">
        <v>118</v>
      </c>
      <c r="B7" s="34" t="s">
        <v>117</v>
      </c>
      <c r="C7" s="34"/>
      <c r="D7" s="34"/>
      <c r="E7" s="34"/>
      <c r="F7" s="34"/>
      <c r="G7" s="34"/>
      <c r="H7" s="27" t="s">
        <v>116</v>
      </c>
      <c r="I7" s="27" t="s">
        <v>115</v>
      </c>
      <c r="J7" s="27" t="s">
        <v>114</v>
      </c>
      <c r="K7" s="27" t="s">
        <v>113</v>
      </c>
      <c r="L7" s="35">
        <v>42767</v>
      </c>
      <c r="M7" s="36">
        <v>42916</v>
      </c>
      <c r="N7" s="21" t="s">
        <v>112</v>
      </c>
    </row>
    <row r="8" spans="1:14">
      <c r="L8" s="272" t="s">
        <v>148</v>
      </c>
      <c r="M8" s="272"/>
    </row>
    <row r="9" spans="1:14" ht="45">
      <c r="B9" s="20" t="s">
        <v>111</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DNPOI-122-5</_dlc_DocId>
    <_dlc_DocIdUrl xmlns="af7f7f6b-44e7-444a-90a4-d02bbf46acb6">
      <Url>https://colaboracion.dnp.gov.co/CDT/_layouts/15/DocIdRedir.aspx?ID=DNPOI-122-5</Url>
      <Description>DNPOI-122-5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6A312-0328-49B7-A9A3-A7714828C994}"/>
</file>

<file path=customXml/itemProps2.xml><?xml version="1.0" encoding="utf-8"?>
<ds:datastoreItem xmlns:ds="http://schemas.openxmlformats.org/officeDocument/2006/customXml" ds:itemID="{277F8B00-AF5F-49FC-9F0D-F0F2D8A5EE33}"/>
</file>

<file path=customXml/itemProps3.xml><?xml version="1.0" encoding="utf-8"?>
<ds:datastoreItem xmlns:ds="http://schemas.openxmlformats.org/officeDocument/2006/customXml" ds:itemID="{52352A2A-4242-462C-85D7-AC0359D6C914}"/>
</file>

<file path=customXml/itemProps4.xml><?xml version="1.0" encoding="utf-8"?>
<ds:datastoreItem xmlns:ds="http://schemas.openxmlformats.org/officeDocument/2006/customXml" ds:itemID="{3AF9B7E7-08A4-4EC9-9333-79CFF4FD94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G de Riesgos</vt:lpstr>
      <vt:lpstr>E Rac Trámi</vt:lpstr>
      <vt:lpstr>R. Trámites</vt:lpstr>
      <vt:lpstr>Atencion al ciudadano </vt:lpstr>
      <vt:lpstr>Rendicion de cuentas </vt:lpstr>
      <vt:lpstr>Trans y Acceso Inf </vt:lpstr>
      <vt:lpstr>Atencion al ciudadano</vt:lpstr>
      <vt:lpstr>Trans y Acceso Inf</vt:lpstr>
      <vt:lpstr>'G de Riesgos'!Área_de_impresión</vt:lpstr>
      <vt:lpstr>'Rendicion de cuentas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Johan Alberto Pineda Ceron</cp:lastModifiedBy>
  <cp:lastPrinted>2019-12-19T16:22:26Z</cp:lastPrinted>
  <dcterms:created xsi:type="dcterms:W3CDTF">2016-03-03T17:05:24Z</dcterms:created>
  <dcterms:modified xsi:type="dcterms:W3CDTF">2020-09-18T20:22:37Z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bce09905-f4d2-498a-a920-90f1691e3702</vt:lpwstr>
  </property>
</Properties>
</file>