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xl/calcChain.xml" ContentType="application/vnd.openxmlformats-officedocument.spreadsheetml.calcChain+xml"/>
  <Override PartName="/customXml/itemProps3.xml" ContentType="application/vnd.openxmlformats-officedocument.customXmlProperties+xml"/>
  <Override PartName="/docProps/core.xml" ContentType="application/vnd.openxmlformats-package.core-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jpineda\Documents\"/>
    </mc:Choice>
  </mc:AlternateContent>
  <xr:revisionPtr revIDLastSave="0" documentId="8_{63473BE7-7E14-42ED-BED9-4B2EADA55D0D}" xr6:coauthVersionLast="45" xr6:coauthVersionMax="45" xr10:uidLastSave="{00000000-0000-0000-0000-000000000000}"/>
  <bookViews>
    <workbookView xWindow="-120" yWindow="-120" windowWidth="20730" windowHeight="11160" tabRatio="597" xr2:uid="{00000000-000D-0000-FFFF-FFFF00000000}"/>
  </bookViews>
  <sheets>
    <sheet name="G de Riesgos" sheetId="9" r:id="rId1"/>
    <sheet name="E Rac Trámi" sheetId="11" state="hidden" r:id="rId2"/>
    <sheet name="R. Trámites" sheetId="3" r:id="rId3"/>
    <sheet name="Atencion al ciudadano " sheetId="13" r:id="rId4"/>
    <sheet name="Rendicion de cuentas " sheetId="15" r:id="rId5"/>
    <sheet name="Trans y Acceso Inf " sheetId="14" r:id="rId6"/>
    <sheet name="Atencion al ciudadano" sheetId="2" state="hidden" r:id="rId7"/>
    <sheet name="Trans y Acceso Inf" sheetId="6" state="hidden" r:id="rId8"/>
  </sheets>
  <definedNames>
    <definedName name="_xlnm._FilterDatabase" localSheetId="6" hidden="1">'Atencion al ciudadano'!$A$5:$L$21</definedName>
    <definedName name="_xlnm._FilterDatabase" localSheetId="3" hidden="1">'Atencion al ciudadano '!$A$5:$G$10</definedName>
    <definedName name="_xlnm.Print_Area" localSheetId="0">'G de Riesgos'!$A$1:$I$12</definedName>
    <definedName name="_xlnm.Print_Titles" localSheetId="4">'Rendicion de cuentas '!$2:$4</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9" i="13" l="1"/>
  <c r="H7" i="13"/>
  <c r="H6" i="13"/>
  <c r="H11" i="13" s="1"/>
  <c r="K7" i="14" l="1"/>
  <c r="K5" i="14" l="1"/>
  <c r="G10" i="15"/>
  <c r="G19" i="15"/>
  <c r="K4" i="14" l="1"/>
  <c r="K17" i="14" s="1"/>
  <c r="G16" i="15" l="1"/>
  <c r="G15" i="15"/>
  <c r="G14" i="15"/>
  <c r="G13" i="15"/>
  <c r="G12" i="15"/>
  <c r="G11" i="15"/>
  <c r="G9" i="15"/>
  <c r="G8" i="15"/>
  <c r="G7" i="15"/>
  <c r="G25" i="15" s="1"/>
  <c r="J4"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Juan Pablo Cepeda Duarte</author>
  </authors>
  <commentList>
    <comment ref="A6" authorId="0" shapeId="0" xr:uid="{00000000-0006-0000-0500-000002000000}">
      <text>
        <r>
          <rPr>
            <b/>
            <sz val="9"/>
            <color indexed="81"/>
            <rFont val="Tahoma"/>
            <family val="2"/>
          </rPr>
          <t>Juan Pablo Cepeda Duarte:</t>
        </r>
        <r>
          <rPr>
            <sz val="9"/>
            <color indexed="81"/>
            <rFont val="Tahoma"/>
            <family val="2"/>
          </rPr>
          <t xml:space="preserve">
Obligación a responder solicitudes de acceso a la información en los términos establecidos por la ley</t>
        </r>
      </text>
    </comment>
    <comment ref="A16" authorId="0" shapeId="0" xr:uid="{00000000-0006-0000-0500-000005000000}">
      <text>
        <r>
          <rPr>
            <b/>
            <sz val="9"/>
            <color indexed="81"/>
            <rFont val="Tahoma"/>
            <family val="2"/>
          </rPr>
          <t>Juan Pablo Cepeda Duarte:</t>
        </r>
        <r>
          <rPr>
            <sz val="9"/>
            <color indexed="81"/>
            <rFont val="Tahoma"/>
            <family val="2"/>
          </rPr>
          <t xml:space="preserve">
Informes de solicitudes de acceso a la información: número de solicitudes recibidas, número de solicitudes trasladadas a otra institución, tiempo de respuesta, número de solicitudes a las que se negó el acceso a la información </t>
        </r>
      </text>
    </comment>
  </commentList>
</comments>
</file>

<file path=xl/sharedStrings.xml><?xml version="1.0" encoding="utf-8"?>
<sst xmlns="http://schemas.openxmlformats.org/spreadsheetml/2006/main" count="410" uniqueCount="250">
  <si>
    <t xml:space="preserve">Plan Anticorrupción y de Atención al Ciudadano </t>
  </si>
  <si>
    <t xml:space="preserve">Subcomponente </t>
  </si>
  <si>
    <t xml:space="preserve">Actividades </t>
  </si>
  <si>
    <t xml:space="preserve">Meta / Producto </t>
  </si>
  <si>
    <t xml:space="preserve">Responsable </t>
  </si>
  <si>
    <t>Estructura administrativa y direccionamiento estratégico</t>
  </si>
  <si>
    <t xml:space="preserve">Fortalecimiento de los canales de atención </t>
  </si>
  <si>
    <t xml:space="preserve">Componente 4: Atención al Ciudadano </t>
  </si>
  <si>
    <t>Grupo de Planeación</t>
  </si>
  <si>
    <t>Talento Humano</t>
  </si>
  <si>
    <t xml:space="preserve">5 Capacitaciones </t>
  </si>
  <si>
    <t>Secretaria General- Servicio al Ciudadano.</t>
  </si>
  <si>
    <t>Relacionamiento con el ciudadano</t>
  </si>
  <si>
    <t>2 campañas</t>
  </si>
  <si>
    <t xml:space="preserve">2 Capacitaciones </t>
  </si>
  <si>
    <t xml:space="preserve">Secretaria General- Servicio al Ciudadano / Subdirección Administrativa / Oficina de informática / </t>
  </si>
  <si>
    <t>Secretaria General- Servicio al Ciudadano. / Oficina de informática / GCRP</t>
  </si>
  <si>
    <t>1 instructivo elaborado</t>
  </si>
  <si>
    <t>Elaborar instructivo relacionado con los Trámites y Servicios  del Departamento</t>
  </si>
  <si>
    <t xml:space="preserve">Actualizar documento protocolo de Servicio al Ciudadano  del DNP, incluyendo el instructivo de los Trámites y Servicios  </t>
  </si>
  <si>
    <t>1 Protocolos de Servicio al Ciudadano integrado al SGC</t>
  </si>
  <si>
    <t>Fecha de Inicio</t>
  </si>
  <si>
    <t>Fecha de Fin</t>
  </si>
  <si>
    <t>Secretaria General- Servicio al Ciudadano, PNSC</t>
  </si>
  <si>
    <t>3 computadores con el software instalado</t>
  </si>
  <si>
    <t>Secretaria General- Servicio al Ciudadano / Oficina de informática / PNSC</t>
  </si>
  <si>
    <t>GCRP / Servicio al Ciudadano / Grupo de Planeación /</t>
  </si>
  <si>
    <t xml:space="preserve">Realizar la prueba piloto de la instalación y uso de las herramientas Centro de Relevo y Convertic, en los computadores del Centro de Servicio al Ciudadano.  
</t>
  </si>
  <si>
    <t xml:space="preserve">3 campañas 
</t>
  </si>
  <si>
    <t xml:space="preserve">Actualizar la Resolución que adopta el reglamento para el trámite de derechos de petición y quejas, reclamos y sugerencias de la Entidad. </t>
  </si>
  <si>
    <t xml:space="preserve">
29/12/2017</t>
  </si>
  <si>
    <t>Realizar la mejora del formulario en linea para la recepción de PQRSD de acuerdo con los lineamientos establecidos por MINTIC (GEL)</t>
  </si>
  <si>
    <t xml:space="preserve">(1)  Formulario mejorado </t>
  </si>
  <si>
    <t>Realizar la gestión para ejecutar las actividades relacionadas con los componentes que sean de competencia del Centro de Servicio al Ciudadano.</t>
  </si>
  <si>
    <t>Direccionamiento Estratégico</t>
  </si>
  <si>
    <t>Definir los parametros de diseño y validación de la matriz de compromisos del Indice de Transparencia Nacional.</t>
  </si>
  <si>
    <t>Realizar la gestión para el diseño de la matriz de compromisos frente al Indice de Transparencia Nacional.</t>
  </si>
  <si>
    <t>Realizar las pruebas de la matriz para la puesta en producción.</t>
  </si>
  <si>
    <t>Pruebas realizadas al 100%</t>
  </si>
  <si>
    <t>100% de la gestión</t>
  </si>
  <si>
    <t xml:space="preserve">100% de los Parametros diseñados  </t>
  </si>
  <si>
    <t xml:space="preserve">Código actividad </t>
  </si>
  <si>
    <t>Código del Producto</t>
  </si>
  <si>
    <t>Nombre del Producto</t>
  </si>
  <si>
    <t>Indice de Transparencia con mejor calificación para el DNP</t>
  </si>
  <si>
    <t xml:space="preserve">Meta </t>
  </si>
  <si>
    <t xml:space="preserve">Fecha de Inicio </t>
  </si>
  <si>
    <t>Fecha de Finalización</t>
  </si>
  <si>
    <t xml:space="preserve">Matriz de seguimiento frente a los compromisos del Indice de Transparencia </t>
  </si>
  <si>
    <t xml:space="preserve">(1) Matriz </t>
  </si>
  <si>
    <t xml:space="preserve">Realizar por lo menos cinco (5) capacitaciones  frente a los protocolos de servicio al ciudadano. </t>
  </si>
  <si>
    <t>Incluir en el PIC (Plan Institucional de Capacitación) de la Entidad las tematicas para desarrollar el componente de mecanismos para mejorar la atención al ciudadano.</t>
  </si>
  <si>
    <t>Realizar dos (2) campañas de divulgación para que la ciudadania conozca la encuesta de percepción, respecto de la información que se encuentra en el portal web de la Entidad.</t>
  </si>
  <si>
    <t>Elaboroar tres (3) campañas para socializar la radicación de PQRSD de forma verbal de conformida con el decreto 1166  de 2016</t>
  </si>
  <si>
    <t>(*)  Es una actividad de las 19 que conforman el producto 3014</t>
  </si>
  <si>
    <t>Dirección de Desarrollo Social</t>
  </si>
  <si>
    <t>16/01/2017</t>
  </si>
  <si>
    <t>Optimización del aplicativo</t>
  </si>
  <si>
    <t>Tecnologica</t>
  </si>
  <si>
    <t>Inscrito</t>
  </si>
  <si>
    <t>Consulta de Puntaje clasificatorio del SISBEN</t>
  </si>
  <si>
    <t>14255</t>
  </si>
  <si>
    <t>Otros procedimientos administrativos de cara al usuario</t>
  </si>
  <si>
    <t>Responsable</t>
  </si>
  <si>
    <t>Fecha final racionalización</t>
  </si>
  <si>
    <t>Fecha final presente vigencia</t>
  </si>
  <si>
    <t>Fecha
inicio</t>
  </si>
  <si>
    <t>Acciones racionalización</t>
  </si>
  <si>
    <t>Tipo racionalización</t>
  </si>
  <si>
    <t>Beneficio al ciudadano o entidad</t>
  </si>
  <si>
    <t>Mejora por implementar</t>
  </si>
  <si>
    <t>Situación actual</t>
  </si>
  <si>
    <t>Estado</t>
  </si>
  <si>
    <t>Nombre</t>
  </si>
  <si>
    <t>Número</t>
  </si>
  <si>
    <t>Tipo</t>
  </si>
  <si>
    <t>PLAN DE EJECUCIÓN</t>
  </si>
  <si>
    <t>ACCIONES DE RACIONALIZACIÓN A DESARROLLAR</t>
  </si>
  <si>
    <t>DATOS TRÁMITES A RACIONALIZAR</t>
  </si>
  <si>
    <t>Actividad</t>
  </si>
  <si>
    <t xml:space="preserve">Código Actividad </t>
  </si>
  <si>
    <t xml:space="preserve">Fecha de Finalización </t>
  </si>
  <si>
    <t>Meta</t>
  </si>
  <si>
    <t>Código Producto</t>
  </si>
  <si>
    <t/>
  </si>
  <si>
    <t>BOGOTÁ</t>
  </si>
  <si>
    <t>Municipio:</t>
  </si>
  <si>
    <t>Bogotá D.C</t>
  </si>
  <si>
    <t>Departamento:</t>
  </si>
  <si>
    <t>2017</t>
  </si>
  <si>
    <t>Año vigencia:</t>
  </si>
  <si>
    <t>Planeación</t>
  </si>
  <si>
    <t>Sector administrativo:</t>
  </si>
  <si>
    <t>Nacional</t>
  </si>
  <si>
    <t>Orden:</t>
  </si>
  <si>
    <t>DEPARTAMENTO NACIONAL DE PLANEACIÓN</t>
  </si>
  <si>
    <t>Nombre de la entidad:</t>
  </si>
  <si>
    <t>5.1.</t>
  </si>
  <si>
    <t xml:space="preserve">Seguimiento </t>
  </si>
  <si>
    <t>4.1.</t>
  </si>
  <si>
    <t xml:space="preserve">Monitoreo y Revisión </t>
  </si>
  <si>
    <t>3.2.</t>
  </si>
  <si>
    <t>3.1.</t>
  </si>
  <si>
    <t xml:space="preserve">Consulta y divulgación </t>
  </si>
  <si>
    <t>2.1.</t>
  </si>
  <si>
    <t>1.1.</t>
  </si>
  <si>
    <t xml:space="preserve">Política de Administración de Riesgos </t>
  </si>
  <si>
    <t>Fecha Programada</t>
  </si>
  <si>
    <t xml:space="preserve">Meta o Producto </t>
  </si>
  <si>
    <t xml:space="preserve">Componente 1: Gestión de Riesgos de Corrupción - Mapa de Riesgos de Corrupción </t>
  </si>
  <si>
    <t xml:space="preserve">Plan Anticorrupción y de Atencion al Ciudadano </t>
  </si>
  <si>
    <t>(*) Pendiente por commplementar de acuerdo a los resultados del Indice de Transparencia</t>
  </si>
  <si>
    <t>Revisar</t>
  </si>
  <si>
    <t>Dependencias DNP</t>
  </si>
  <si>
    <t xml:space="preserve">Diseño de campañas (Febrero)
2 Campañas de Sensibilización (Marzo, Agosto)
</t>
  </si>
  <si>
    <t xml:space="preserve">Esquema de publicación de información actualizado
</t>
  </si>
  <si>
    <t>Revisar y actualizar el esquema de publicación de información</t>
  </si>
  <si>
    <t>NO TIENE PRODUCTO ASOCIADO AL PLAN DE ACCION TENIENDO EN CUENTA QUE ES UNA ACTIVIDAD QUE TIENEN QUE HACER TODAS LAS DEPENDENCIAS</t>
  </si>
  <si>
    <t>Elaboración de los Instrumentos de Gestión de la Información</t>
  </si>
  <si>
    <t>Secretaría General
Oficina de Informática</t>
  </si>
  <si>
    <t xml:space="preserve">Indice de Transparencia </t>
  </si>
  <si>
    <t xml:space="preserve">Indice de Transparencia con mejor califación </t>
  </si>
  <si>
    <t>Articular y hacer seguimiento a las dependencias de la entidad para dar cumplimiento a los compromisos del Indice de Transparencia Nacional.</t>
  </si>
  <si>
    <t>Indicice de Transparencia con mejor calificación para el DNP</t>
  </si>
  <si>
    <t>Lineamientos Transparencia Activa</t>
  </si>
  <si>
    <t>Secretaría General
Grupo de Planeación
Oficina de Informática</t>
  </si>
  <si>
    <t># de publicaciones/# total de publicaciones requeridas por la normativa vigente</t>
  </si>
  <si>
    <t>Sección de transparencia y acceso a la información del sitio web del DNP con la información, actualizada
Revision cuatrimestral (Abril, Agosto, Noviembre)</t>
  </si>
  <si>
    <t>Actualizar la información institucional registrada en el enlace de transparencia y acceso a la información de acuerdo con la normativa vigente</t>
  </si>
  <si>
    <t>Fecha Final</t>
  </si>
  <si>
    <t>Fecha Inicio</t>
  </si>
  <si>
    <t xml:space="preserve">Indicadores </t>
  </si>
  <si>
    <t>Código Actividad</t>
  </si>
  <si>
    <t xml:space="preserve">Nombre del Producto </t>
  </si>
  <si>
    <t xml:space="preserve">Código Producto </t>
  </si>
  <si>
    <t>Componente 5: Mecanismos para la Transparencia y Acceso a la Información</t>
  </si>
  <si>
    <t>Componente 3: Rendición de Cuentas</t>
  </si>
  <si>
    <t>2. Diálogo de doble vía con la ciudadanía y sus organizaciones</t>
  </si>
  <si>
    <t>Grupo de Comunicaciones y Relaciones Públicas</t>
  </si>
  <si>
    <t>4. Evaluación y retroalimentación a la gestión institucional</t>
  </si>
  <si>
    <t>Fecha inicio</t>
  </si>
  <si>
    <t>Fecha finalización</t>
  </si>
  <si>
    <t>Definir los mecanismos para reportar los ejercios de participación ciudadana de la Entidad.</t>
  </si>
  <si>
    <t>Secretaria General</t>
  </si>
  <si>
    <t>Mecanismos definidos</t>
  </si>
  <si>
    <t>Formular las actividades del componente de servicio al ciudadano en el marco del proyecto de inversión de fortalecimiento institucional del DNP</t>
  </si>
  <si>
    <t>Actividades formuladas</t>
  </si>
  <si>
    <t>Versión No. 2  - 31/08/2017</t>
  </si>
  <si>
    <t>Versión No. 2 - 3/05/2017</t>
  </si>
  <si>
    <t>Componente 2: Racionalización de Trámites</t>
  </si>
  <si>
    <t>1. Información</t>
  </si>
  <si>
    <t>30/12/2017</t>
  </si>
  <si>
    <t>Que personas dejen de recibir de manera injusta ayudas del Estado y que estas lleguen a quienes de verdad las necesitan.</t>
  </si>
  <si>
    <t>Se optimizará el aplicativo SISBEN, con el fin de depurar la información que reposa en el sistema y disminuir el número de colados que se encuentran en la base de datos.</t>
  </si>
  <si>
    <t>Actualmente esta vigente la metodología lll del SISBEN. En diciembre de 2016 se aprobó el documento CONPES 3877 de SISBEN IV, el cual plantea mejoras tecnológicas, normativas y administrativas al SISBEN</t>
  </si>
  <si>
    <t>Dirección de Vigilancia a las Regalías</t>
  </si>
  <si>
    <t>Único</t>
  </si>
  <si>
    <t xml:space="preserve">Elaboración de Instrumentos de Gestión de la Información </t>
  </si>
  <si>
    <t>Lineamientos de Transparencia Pasiva</t>
  </si>
  <si>
    <t>Programa Nacional de Servicio al Ciudadano</t>
  </si>
  <si>
    <t>Producto</t>
  </si>
  <si>
    <t>Actualizar y mantener el componente de Seguridad y Privacidad de la Información (SGSI MSPI) al interior del DNP de acuerdo con las directrices de MINTIC y la Presidencia de la República</t>
  </si>
  <si>
    <t>Informe dePQRSD</t>
  </si>
  <si>
    <t>2.2.</t>
  </si>
  <si>
    <t xml:space="preserve">Documentos de lineamientos técnicos Plan de trabajo para la elaboración guías para un lenguaje claro incluyente (lenguas nativas y accesibilidad) </t>
  </si>
  <si>
    <t>Código producto</t>
  </si>
  <si>
    <t>Documentos de lineamientos técnicos Documentar el Sistema de Gestión de Seguridad de la Información al interior del DNP</t>
  </si>
  <si>
    <t>Criterio diferencial de accesibilidad</t>
  </si>
  <si>
    <t>Productos</t>
  </si>
  <si>
    <t>Dirección de Descentralización y Desarrollo Regional</t>
  </si>
  <si>
    <t>Documentos metodológicos Estrategia Mi plan, tu plan, nuestro país</t>
  </si>
  <si>
    <t>Documentos metodológicos Regionalización de indicadores contenidos en Terridata de acuerdo con los insumos provenientes de la estructuración del PND</t>
  </si>
  <si>
    <t xml:space="preserve">01/01/2019
</t>
  </si>
  <si>
    <t xml:space="preserve">Dirección de Desarrollo Social </t>
  </si>
  <si>
    <t xml:space="preserve">Lineamientos metodológicos para una herramienta orientada a la medición de capacidades para la innovación pública en entidades de orden nacional y territorial, cocreada con sus usuarios finales. </t>
  </si>
  <si>
    <t>Dirección de Innovación y Desarrollo Empresarial</t>
  </si>
  <si>
    <t>Documentos de lineamientos técnicos Documentos con propuestas para la articulación e implementación de instrumentos de fortalecimiento de las finanzas públicas territoriales</t>
  </si>
  <si>
    <t xml:space="preserve">Bases de datos para la focalización del gasto público en lo relacionado con el rediseño de la Página web del Sisbén </t>
  </si>
  <si>
    <t>Bases de datos para la focalización del gasto público con el manual operativo del Sisbén IV construido</t>
  </si>
  <si>
    <t>Servicio de información implementado Nuevas funcionalidades y Servicios de la Plataforma Integrada</t>
  </si>
  <si>
    <t>Dirección de Inversiones y Finanzas Públicas</t>
  </si>
  <si>
    <t>Dirección de Justicia Seguridad y Gobierno</t>
  </si>
  <si>
    <t>Comunicaciones Internas
(2)
Sensibilizaciones
(2)</t>
  </si>
  <si>
    <t>2.3.</t>
  </si>
  <si>
    <t>En la página web actual del Sisbén no se identifican fácilmente los trámites y preguntas frecuentes que puedan tener los ciudadanos, ni a dónde se deben dirigir (DNP, oficina local del Sisbén o un programa social) para resolver sus inquietudes en caso de tener que resolverse de manera presencial. Tampoco se exponen con claridad los pasos, tiempos y requisitos para ingresar al Sisbén.</t>
  </si>
  <si>
    <t>A partir de la implementación del Sisbén IV, se rediseñará la página web en función de las personas que están en la base del Sisbén, que es el público que habitualmente la consulta, para que puedan resolver sus inquietudes fácilmente.</t>
  </si>
  <si>
    <t>El ciudadano se beneficiará al poder resolver sus inquietudes y conocer de manera clara todos los trámites que debe realizar frente al Sisbén.</t>
  </si>
  <si>
    <t>Tecnológica</t>
  </si>
  <si>
    <t>Optimizació de la página Web</t>
  </si>
  <si>
    <t>Trámite</t>
  </si>
  <si>
    <t>Código ENTREGABLE</t>
  </si>
  <si>
    <t>Gestion Integral de Riesgos</t>
  </si>
  <si>
    <t>Análisis y Evaluación de Riesgos de Corrupción DNP
(1)</t>
  </si>
  <si>
    <t xml:space="preserve">Monitoreo  a la Matriz de Riesgos de corrupción (Enero, Mayo, Septiembre.)
(3) </t>
  </si>
  <si>
    <t>100% Riesgos revisados</t>
  </si>
  <si>
    <t>Correo electrónico y/o Comunicaciones Internas (2)</t>
  </si>
  <si>
    <t>3101/2020</t>
  </si>
  <si>
    <t xml:space="preserve">Herramientas tecnológicas para la gestión de información mejoradas para el seguimiento y gestión de proyectos financiados con recursos del SGR </t>
  </si>
  <si>
    <t>PENDIENTE</t>
  </si>
  <si>
    <t>Metodologías y lineamientos técnicos,  Propuesta de actualización de la política del servicio al ciudadano - con enfoque territorial formulado</t>
  </si>
  <si>
    <t>Metodologías y lineamientos técnicos,    instrumentos y herramientas que contribuyan a la modernización institucional - especialmente en temas de mejora regulatoria, innovación pública y servicio al ciudadano formulado</t>
  </si>
  <si>
    <t xml:space="preserve">Divulgación de información, Declaraciones oficiales de la Entidad - publicadas en columnas de opinión, en medios impresos y virtuales.  </t>
  </si>
  <si>
    <t>01/01/2020
31/12/2020</t>
  </si>
  <si>
    <t>Grupo de Comunicaciones  y Relaciones Públicas</t>
  </si>
  <si>
    <t>Divulgación de información, Piezas gráficas estáticas y animadas divulgadas interna y externamente -  para la visibilización de la gestión de la Entidad.</t>
  </si>
  <si>
    <t>Divulgación de información, Declaraciones oficiales de la Entidad - presentadas en ruedas de prensa con diferentes medios de comunicación.</t>
  </si>
  <si>
    <t xml:space="preserve">Atención a PQRSD Revisión, asignación y seguimiento de responsabilidad de las Dependencias del DNP </t>
  </si>
  <si>
    <t>Normativo y procedimental</t>
  </si>
  <si>
    <t>Metodologías y lineamientos técnicos Herramientas para la colaboración y participación del ciudadano en las políticas de eficiencia y modernización implementado</t>
  </si>
  <si>
    <t>Grupo Modernización del Estado</t>
  </si>
  <si>
    <t>Divulgación de información Estrategia de visibilización del Sisbén IV. Implementada y publicada hacia la sociedad civil y medios de comunicación.</t>
  </si>
  <si>
    <t>Divulgación de información Estrategia para el posicionamiento del proyecto de Ley del Sistema General de Regalías. Divulgada en medios de comunicación y públicos de interés.</t>
  </si>
  <si>
    <t>Divulgación de información Estrategia digital para el fortalecimiento institucional. Implementada en redes sociales y Página Web de la Entidad.</t>
  </si>
  <si>
    <t>Divulgación de información Estrategia de fortalecimiento institucional interno. Implementada al interior del DNP.</t>
  </si>
  <si>
    <t>Divulgación de información Acompañamiento para la participación de la Entidad y/o de sus voceros en eventos externos. Realizado para la visibilización de la gestión de la Entidad.</t>
  </si>
  <si>
    <t>Divulgación de información Mensajes institucionales divulgados a través de los canales internos de la Entidad. Publicados en el marco de la nueva estructura planteada.</t>
  </si>
  <si>
    <t>Divulgación de información Informes especiales de la gestión regional y/o nacional realizada por la Entidad. Publicados en medios de comunicación tradicionales y digitales.</t>
  </si>
  <si>
    <t>Divulgación de información Boletines de prensa con información de la gestión institucional realizada por la Entidad desde sus dos subdirecciones y direcciones técnicas. Publicados en medios de comunicación tradicionales y digitales.</t>
  </si>
  <si>
    <t>Divulgación de información Socialización e implementación de la Política de Comunicaciones del DNP. Implementada por parte de todas las áreas de la Entidad.</t>
  </si>
  <si>
    <t>Gestión Integral de Riesgos Informes de seguimiento y monitoreo publicados en página web</t>
  </si>
  <si>
    <t xml:space="preserve">01/01/2020
</t>
  </si>
  <si>
    <t>Grupo de Comunicaciones y Relaciones Publicas</t>
  </si>
  <si>
    <t>Informe Rendición de Cuentas Acuerdos de Paz</t>
  </si>
  <si>
    <t xml:space="preserve">mayor exactitud en la identificación de posibles beneficiarios de programas </t>
  </si>
  <si>
    <t>Mejorar la identificación de los ciudadanos que requieren programas sociales</t>
  </si>
  <si>
    <t>Resolución10006</t>
  </si>
  <si>
    <t>Producir y documentar avances de la gestión en la implementación de acuerdos de Paz.</t>
  </si>
  <si>
    <t>Diseñar e implementar espacios de diálogo nacionales y territoriales con base en el Manual Único de Rendición de Cuentas.</t>
  </si>
  <si>
    <t>Análisis, elaboración y presentación de estados contables Estados contables Elaborados</t>
  </si>
  <si>
    <t>Subdirección Financiera</t>
  </si>
  <si>
    <t>Estudios e investigaciones Sede propia del DNP Compra y adecuación de pisos</t>
  </si>
  <si>
    <t>Costos asociados</t>
  </si>
  <si>
    <t>4. Rendición de Cuentas del Acuerdo de PAZ</t>
  </si>
  <si>
    <t>Pendiente por lineamiento del Departamento Administrativo de la Función Pública</t>
  </si>
  <si>
    <t>Matriz de Riesgos  de Corrupción DNP actualizada
(1)</t>
  </si>
  <si>
    <t>Matriz de Riesgos de Corrupción  publicado para consideración y participación de las partes interesadas 
(1)</t>
  </si>
  <si>
    <t>01/02/2020
31/12/2020</t>
  </si>
  <si>
    <t>01/03/2020
31/12/2020</t>
  </si>
  <si>
    <t>1/03/2020 
31/12/2020</t>
  </si>
  <si>
    <t xml:space="preserve">Construcción del Mapa de Riesgos de Corrupción </t>
  </si>
  <si>
    <t>Nota: los costos se realizaron teniendo en cuenta la revisión del PABS de cada dependencia responsable y como aporta al desarrollo del producto (platas)</t>
  </si>
  <si>
    <t>Matriz  de Riesgos de Corrupción  publicado para divulgación a las partes interesadas
(1)</t>
  </si>
  <si>
    <t>Metodologías y lineamientos técnicos para la actualización del Sisbén y la implementación del registro social Sisbén IV implementado y primera etapa de diseño del registro social</t>
  </si>
  <si>
    <t>Puesta en marcha del SISBEN IV, (finalización del barrido y publicación de la base certificada con la metodología ajustada)</t>
  </si>
  <si>
    <t>la metodología de calculo del puntaje del SISBEN se encuentra desactualizada</t>
  </si>
  <si>
    <t>3. Responsabilidad</t>
  </si>
  <si>
    <t>Diseñar e implementar una estrategia de divulgación de los avances de la entidad sobre los acuerdos de Paz.</t>
  </si>
  <si>
    <t>Oficina de Tecnologías y Sistemas de Información</t>
  </si>
  <si>
    <t>Documentos de análisis de coyuntura y prospectiva Caracterización de tendencias de las conductas asociadas a la corrupción en Colombia</t>
  </si>
  <si>
    <t>Planeación y Mantenimiento del Modelo de Operación Implementación de la Política de Gobierno Digital. Informes de avance del cumplimiento de la Política de Gobierno Digital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</si>
</sst>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Calibri"/>
      <family val="2"/>
      <scheme val="minor"/>
    </font>
    <font>
      <b/>
      <sz val="11"/>
      <color theme="0"/>
      <name val="Calibri"/>
      <family val="2"/>
      <scheme val="minor"/>
    </font>
    <font>
      <sz val="11"/>
      <color theme="0"/>
      <name val="Calibri"/>
      <family val="2"/>
      <scheme val="minor"/>
    </font>
    <font>
      <sz val="11"/>
      <name val="Calibri"/>
      <family val="2"/>
      <scheme val="minor"/>
    </font>
    <font>
      <sz val="10"/>
      <name val="Arial"/>
      <family val="2"/>
    </font>
    <font>
      <b/>
      <sz val="11"/>
      <color theme="1"/>
      <name val="Calibri"/>
      <family val="2"/>
      <scheme val="minor"/>
    </font>
    <font>
      <sz val="12"/>
      <color theme="1"/>
      <name val="Calibri Light"/>
      <family val="2"/>
      <scheme val="major"/>
    </font>
    <font>
      <sz val="10"/>
      <color theme="1"/>
      <name val="Calibri Light"/>
      <family val="2"/>
      <scheme val="major"/>
    </font>
    <font>
      <sz val="10"/>
      <color theme="0"/>
      <name val="Calibri Light"/>
      <family val="2"/>
      <scheme val="major"/>
    </font>
    <font>
      <b/>
      <sz val="12"/>
      <color theme="1"/>
      <name val="Calibri Light"/>
      <family val="2"/>
      <scheme val="major"/>
    </font>
    <font>
      <b/>
      <sz val="11"/>
      <color theme="0"/>
      <name val="Calibri Light"/>
      <family val="2"/>
      <scheme val="major"/>
    </font>
    <font>
      <sz val="12"/>
      <name val="Calibri"/>
      <family val="2"/>
      <scheme val="minor"/>
    </font>
    <font>
      <sz val="10"/>
      <name val="Calibri Light"/>
      <family val="2"/>
      <scheme val="major"/>
    </font>
    <font>
      <sz val="9"/>
      <color theme="1"/>
      <name val="Calibri Light"/>
      <family val="2"/>
      <scheme val="major"/>
    </font>
    <font>
      <sz val="10"/>
      <name val="Arial"/>
      <family val="2"/>
    </font>
    <font>
      <b/>
      <sz val="12"/>
      <color indexed="59"/>
      <name val="SansSerif"/>
    </font>
    <font>
      <sz val="10"/>
      <color indexed="8"/>
      <name val="SansSerif"/>
    </font>
    <font>
      <b/>
      <sz val="12"/>
      <color indexed="8"/>
      <name val="SansSerif"/>
    </font>
    <font>
      <sz val="10"/>
      <color theme="0"/>
      <name val="Arial"/>
      <family val="2"/>
    </font>
    <font>
      <sz val="11"/>
      <color theme="1"/>
      <name val="Calibri"/>
      <family val="2"/>
      <scheme val="minor"/>
    </font>
    <font>
      <b/>
      <sz val="10"/>
      <color theme="0"/>
      <name val="SansSerif"/>
    </font>
    <font>
      <sz val="10"/>
      <name val="Arial"/>
      <family val="2"/>
    </font>
    <font>
      <sz val="12"/>
      <color indexed="8"/>
      <name val="SansSerif"/>
    </font>
    <font>
      <sz val="12"/>
      <color indexed="59"/>
      <name val="SansSerif"/>
    </font>
    <font>
      <sz val="9"/>
      <color indexed="81"/>
      <name val="Tahoma"/>
      <family val="2"/>
    </font>
    <font>
      <b/>
      <sz val="9"/>
      <color indexed="81"/>
      <name val="Tahoma"/>
      <family val="2"/>
    </font>
    <font>
      <b/>
      <sz val="11"/>
      <color theme="0"/>
      <name val="Calibri "/>
    </font>
    <font>
      <b/>
      <sz val="11"/>
      <color theme="1"/>
      <name val="Calibri "/>
    </font>
    <font>
      <sz val="11"/>
      <color theme="1"/>
      <name val="Calibri "/>
    </font>
    <font>
      <sz val="11"/>
      <color indexed="8"/>
      <name val="Calibri"/>
      <family val="2"/>
      <scheme val="minor"/>
    </font>
    <font>
      <sz val="10"/>
      <color rgb="FFFF0000"/>
      <name val="Arial"/>
      <family val="2"/>
    </font>
  </fonts>
  <fills count="9">
    <fill>
      <patternFill patternType="none"/>
    </fill>
    <fill>
      <patternFill patternType="gray125"/>
    </fill>
    <fill>
      <patternFill patternType="solid">
        <fgColor rgb="FFC00000"/>
        <bgColor indexed="64"/>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rgb="FF00B050"/>
        <bgColor indexed="64"/>
      </patternFill>
    </fill>
    <fill>
      <patternFill patternType="solid">
        <fgColor rgb="FF069169"/>
        <bgColor indexed="64"/>
      </patternFill>
    </fill>
    <fill>
      <patternFill patternType="solid">
        <fgColor theme="9" tint="0.79998168889431442"/>
        <bgColor indexed="64"/>
      </patternFill>
    </fill>
  </fills>
  <borders count="74">
    <border>
      <left/>
      <right/>
      <top/>
      <bottom/>
      <diagonal/>
    </border>
    <border>
      <left style="medium">
        <color auto="1"/>
      </left>
      <right/>
      <top/>
      <bottom/>
      <diagonal/>
    </border>
    <border>
      <left style="medium">
        <color auto="1"/>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8"/>
      </left>
      <right style="medium">
        <color indexed="8"/>
      </right>
      <top style="medium">
        <color indexed="8"/>
      </top>
      <bottom style="medium">
        <color indexed="8"/>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diagonal/>
    </border>
    <border>
      <left/>
      <right/>
      <top style="medium">
        <color indexed="64"/>
      </top>
      <bottom/>
      <diagonal/>
    </border>
    <border>
      <left style="medium">
        <color indexed="64"/>
      </left>
      <right/>
      <top style="medium">
        <color indexed="64"/>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8"/>
      </top>
      <bottom style="medium">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medium">
        <color indexed="64"/>
      </top>
      <bottom/>
      <diagonal/>
    </border>
    <border>
      <left style="thin">
        <color indexed="8"/>
      </left>
      <right style="medium">
        <color indexed="64"/>
      </right>
      <top style="thin">
        <color indexed="8"/>
      </top>
      <bottom style="thin">
        <color indexed="8"/>
      </bottom>
      <diagonal/>
    </border>
    <border>
      <left style="thin">
        <color indexed="8"/>
      </left>
      <right style="medium">
        <color indexed="64"/>
      </right>
      <top style="medium">
        <color indexed="64"/>
      </top>
      <bottom/>
      <diagonal/>
    </border>
    <border>
      <left/>
      <right style="medium">
        <color indexed="64"/>
      </right>
      <top/>
      <bottom style="medium">
        <color indexed="64"/>
      </bottom>
      <diagonal/>
    </border>
    <border>
      <left style="thin">
        <color indexed="8"/>
      </left>
      <right style="thin">
        <color indexed="8"/>
      </right>
      <top style="thin">
        <color indexed="8"/>
      </top>
      <bottom style="medium">
        <color indexed="8"/>
      </bottom>
      <diagonal/>
    </border>
    <border>
      <left/>
      <right/>
      <top/>
      <bottom style="medium">
        <color indexed="8"/>
      </bottom>
      <diagonal/>
    </border>
    <border>
      <left/>
      <right style="thin">
        <color indexed="64"/>
      </right>
      <top style="medium">
        <color indexed="64"/>
      </top>
      <bottom style="medium">
        <color indexed="64"/>
      </bottom>
      <diagonal/>
    </border>
    <border>
      <left style="medium">
        <color indexed="64"/>
      </left>
      <right style="medium">
        <color auto="1"/>
      </right>
      <top style="thin">
        <color indexed="64"/>
      </top>
      <bottom/>
      <diagonal/>
    </border>
    <border>
      <left style="thin">
        <color indexed="8"/>
      </left>
      <right style="medium">
        <color indexed="8"/>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style="thin">
        <color indexed="8"/>
      </top>
      <bottom style="medium">
        <color indexed="8"/>
      </bottom>
      <diagonal/>
    </border>
    <border>
      <left style="medium">
        <color indexed="8"/>
      </left>
      <right style="thin">
        <color indexed="8"/>
      </right>
      <top style="thin">
        <color indexed="8"/>
      </top>
      <bottom style="medium">
        <color indexed="8"/>
      </bottom>
      <diagonal/>
    </border>
    <border>
      <left style="thin">
        <color indexed="8"/>
      </left>
      <right style="medium">
        <color indexed="8"/>
      </right>
      <top style="medium">
        <color indexed="8"/>
      </top>
      <bottom style="thin">
        <color indexed="8"/>
      </bottom>
      <diagonal/>
    </border>
    <border>
      <left style="medium">
        <color indexed="8"/>
      </left>
      <right style="medium">
        <color indexed="8"/>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style="thin">
        <color indexed="8"/>
      </left>
      <right style="medium">
        <color indexed="8"/>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medium">
        <color indexed="64"/>
      </left>
      <right/>
      <top/>
      <bottom style="thin">
        <color indexed="64"/>
      </bottom>
      <diagonal/>
    </border>
    <border>
      <left style="medium">
        <color indexed="64"/>
      </left>
      <right/>
      <top style="thin">
        <color indexed="64"/>
      </top>
      <bottom/>
      <diagonal/>
    </border>
    <border>
      <left style="medium">
        <color auto="1"/>
      </left>
      <right style="thin">
        <color indexed="64"/>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style="medium">
        <color indexed="64"/>
      </right>
      <top/>
      <bottom style="thin">
        <color indexed="64"/>
      </bottom>
      <diagonal/>
    </border>
    <border>
      <left style="medium">
        <color indexed="64"/>
      </left>
      <right style="medium">
        <color auto="1"/>
      </right>
      <top/>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s>
  <cellStyleXfs count="4">
    <xf numFmtId="0" fontId="0" fillId="0" borderId="0"/>
    <xf numFmtId="0" fontId="4" fillId="0" borderId="0"/>
    <xf numFmtId="0" fontId="21" fillId="0" borderId="0"/>
    <xf numFmtId="0" fontId="4" fillId="0" borderId="0"/>
  </cellStyleXfs>
  <cellXfs count="311">
    <xf numFmtId="0" fontId="0" fillId="0" borderId="0" xfId="0"/>
    <xf numFmtId="0" fontId="0" fillId="0" borderId="1" xfId="0" applyBorder="1"/>
    <xf numFmtId="0" fontId="0" fillId="0" borderId="0" xfId="0" applyBorder="1"/>
    <xf numFmtId="0" fontId="1"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3" fillId="0" borderId="3" xfId="0" applyFont="1" applyFill="1" applyBorder="1" applyAlignment="1">
      <alignment vertical="center" wrapText="1"/>
    </xf>
    <xf numFmtId="14" fontId="3" fillId="0" borderId="3" xfId="0" applyNumberFormat="1" applyFont="1" applyFill="1" applyBorder="1" applyAlignment="1">
      <alignment horizontal="center" vertical="center"/>
    </xf>
    <xf numFmtId="14" fontId="3" fillId="0" borderId="3" xfId="0" applyNumberFormat="1" applyFont="1" applyFill="1" applyBorder="1" applyAlignment="1">
      <alignment horizontal="center" vertical="center" wrapText="1"/>
    </xf>
    <xf numFmtId="14" fontId="3" fillId="0" borderId="3" xfId="0" applyNumberFormat="1" applyFont="1" applyFill="1" applyBorder="1"/>
    <xf numFmtId="0" fontId="2" fillId="2" borderId="4" xfId="0" applyFont="1" applyFill="1" applyBorder="1" applyAlignment="1">
      <alignment horizontal="center" vertical="center" wrapText="1"/>
    </xf>
    <xf numFmtId="0" fontId="1" fillId="2" borderId="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 xfId="0" applyFont="1" applyFill="1" applyBorder="1" applyAlignment="1">
      <alignment horizontal="center" vertical="center" wrapText="1"/>
    </xf>
    <xf numFmtId="9" fontId="2" fillId="2" borderId="7" xfId="0" applyNumberFormat="1" applyFont="1" applyFill="1" applyBorder="1" applyAlignment="1">
      <alignment horizontal="center" vertical="center" wrapText="1"/>
    </xf>
    <xf numFmtId="14" fontId="2" fillId="2" borderId="7" xfId="0" applyNumberFormat="1" applyFont="1" applyFill="1" applyBorder="1" applyAlignment="1">
      <alignment horizontal="center" vertical="center" wrapText="1"/>
    </xf>
    <xf numFmtId="0" fontId="3" fillId="0" borderId="0" xfId="0" applyFont="1" applyFill="1" applyBorder="1" applyAlignment="1">
      <alignment vertical="center" wrapText="1"/>
    </xf>
    <xf numFmtId="0" fontId="0" fillId="0" borderId="0" xfId="0" applyFill="1"/>
    <xf numFmtId="0" fontId="3" fillId="0" borderId="8" xfId="0" applyFont="1" applyFill="1" applyBorder="1" applyAlignment="1">
      <alignment vertical="center" wrapText="1"/>
    </xf>
    <xf numFmtId="0" fontId="0" fillId="0" borderId="0" xfId="0" applyAlignment="1">
      <alignment wrapText="1"/>
    </xf>
    <xf numFmtId="0" fontId="6" fillId="0" borderId="0" xfId="0" applyFont="1" applyAlignment="1">
      <alignment wrapText="1"/>
    </xf>
    <xf numFmtId="0" fontId="1" fillId="2" borderId="0" xfId="0" applyFont="1" applyFill="1" applyBorder="1" applyAlignment="1">
      <alignment horizontal="center" vertical="center" wrapText="1"/>
    </xf>
    <xf numFmtId="0" fontId="0" fillId="0" borderId="5" xfId="0" applyFill="1" applyBorder="1" applyAlignment="1">
      <alignment horizontal="center" vertical="center" wrapText="1"/>
    </xf>
    <xf numFmtId="0" fontId="1" fillId="2" borderId="3" xfId="0" applyFont="1" applyFill="1" applyBorder="1" applyAlignment="1">
      <alignment horizontal="center" vertical="center" wrapText="1"/>
    </xf>
    <xf numFmtId="14" fontId="1" fillId="2" borderId="3" xfId="0" applyNumberFormat="1" applyFont="1" applyFill="1" applyBorder="1" applyAlignment="1">
      <alignment horizontal="center" vertical="center" wrapText="1"/>
    </xf>
    <xf numFmtId="9" fontId="1" fillId="2" borderId="3" xfId="0" applyNumberFormat="1" applyFont="1" applyFill="1" applyBorder="1" applyAlignment="1">
      <alignment horizontal="center" vertical="center" wrapText="1"/>
    </xf>
    <xf numFmtId="0" fontId="0" fillId="0" borderId="0" xfId="0" applyBorder="1" applyAlignment="1">
      <alignment wrapText="1"/>
    </xf>
    <xf numFmtId="0" fontId="0" fillId="2" borderId="0" xfId="0" applyFill="1" applyBorder="1"/>
    <xf numFmtId="0" fontId="0" fillId="0" borderId="6" xfId="0" applyBorder="1" applyAlignment="1">
      <alignment horizontal="center" vertical="center" wrapText="1"/>
    </xf>
    <xf numFmtId="0" fontId="9" fillId="4" borderId="25"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7" fillId="0" borderId="20" xfId="0" applyFont="1" applyBorder="1" applyAlignment="1">
      <alignment horizontal="center" vertical="center" wrapText="1"/>
    </xf>
    <xf numFmtId="0" fontId="7" fillId="0" borderId="2" xfId="0" applyFont="1" applyBorder="1" applyAlignment="1">
      <alignment horizontal="center" vertical="center" wrapText="1"/>
    </xf>
    <xf numFmtId="0" fontId="8" fillId="2" borderId="29" xfId="0" applyFont="1" applyFill="1" applyBorder="1" applyAlignment="1">
      <alignment horizontal="center" vertical="center" wrapText="1"/>
    </xf>
    <xf numFmtId="0" fontId="7" fillId="0" borderId="12" xfId="0" applyFont="1" applyBorder="1" applyAlignment="1">
      <alignment horizontal="center" vertical="center" wrapText="1"/>
    </xf>
    <xf numFmtId="0" fontId="1" fillId="2" borderId="6" xfId="0" applyFont="1" applyFill="1" applyBorder="1" applyAlignment="1">
      <alignment horizontal="center" vertical="center" wrapText="1"/>
    </xf>
    <xf numFmtId="14" fontId="0" fillId="0" borderId="6" xfId="0" applyNumberFormat="1" applyBorder="1" applyAlignment="1">
      <alignment horizontal="center" vertical="center" wrapText="1"/>
    </xf>
    <xf numFmtId="14" fontId="0" fillId="0" borderId="6" xfId="0" applyNumberFormat="1" applyFill="1" applyBorder="1" applyAlignment="1">
      <alignment horizontal="center" vertical="center" wrapText="1"/>
    </xf>
    <xf numFmtId="0" fontId="5" fillId="0" borderId="20" xfId="0" applyFont="1" applyBorder="1" applyAlignment="1">
      <alignment horizontal="center" vertical="center"/>
    </xf>
    <xf numFmtId="0" fontId="5" fillId="0" borderId="18" xfId="0" applyFont="1" applyBorder="1" applyAlignment="1">
      <alignment horizontal="center" vertical="center"/>
    </xf>
    <xf numFmtId="0" fontId="5" fillId="0" borderId="18" xfId="0" applyFont="1" applyBorder="1" applyAlignment="1">
      <alignment horizontal="center" vertical="center" wrapText="1"/>
    </xf>
    <xf numFmtId="0" fontId="5" fillId="0" borderId="17" xfId="0" applyFont="1" applyBorder="1" applyAlignment="1">
      <alignment horizontal="center" vertical="center"/>
    </xf>
    <xf numFmtId="0" fontId="1" fillId="2" borderId="2"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1" xfId="0" applyFont="1" applyFill="1" applyBorder="1" applyAlignment="1">
      <alignment horizontal="center" vertical="center" wrapText="1"/>
    </xf>
    <xf numFmtId="9" fontId="1" fillId="2" borderId="11" xfId="0" applyNumberFormat="1" applyFont="1" applyFill="1" applyBorder="1" applyAlignment="1">
      <alignment horizontal="center" vertical="center" wrapText="1"/>
    </xf>
    <xf numFmtId="14" fontId="1" fillId="2" borderId="11"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1" fillId="2" borderId="3" xfId="0" applyFont="1" applyFill="1" applyBorder="1" applyAlignment="1">
      <alignment horizontal="center" vertical="center"/>
    </xf>
    <xf numFmtId="0" fontId="5" fillId="0" borderId="3"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ont="1" applyFill="1" applyBorder="1" applyAlignment="1">
      <alignment horizontal="center" vertical="center" wrapText="1"/>
    </xf>
    <xf numFmtId="0" fontId="11" fillId="0" borderId="3" xfId="0" applyFont="1" applyFill="1" applyBorder="1" applyAlignment="1">
      <alignment horizontal="center" vertical="center" wrapText="1"/>
    </xf>
    <xf numFmtId="14" fontId="0" fillId="0" borderId="3" xfId="0" applyNumberFormat="1" applyFont="1" applyFill="1" applyBorder="1" applyAlignment="1">
      <alignment horizontal="center" vertical="center"/>
    </xf>
    <xf numFmtId="14" fontId="0" fillId="0" borderId="13" xfId="0" applyNumberFormat="1" applyFont="1" applyFill="1" applyBorder="1" applyAlignment="1">
      <alignment horizontal="center" vertical="center"/>
    </xf>
    <xf numFmtId="0" fontId="5" fillId="0" borderId="11" xfId="0" applyFont="1" applyFill="1" applyBorder="1" applyAlignment="1">
      <alignment horizontal="center" vertical="center" wrapText="1"/>
    </xf>
    <xf numFmtId="0" fontId="0" fillId="0" borderId="11" xfId="0" applyFill="1" applyBorder="1" applyAlignment="1">
      <alignment horizontal="center" vertical="center" wrapText="1"/>
    </xf>
    <xf numFmtId="0" fontId="0" fillId="0" borderId="11" xfId="0" applyFont="1" applyFill="1" applyBorder="1" applyAlignment="1">
      <alignment horizontal="center" vertical="center" wrapText="1"/>
    </xf>
    <xf numFmtId="0" fontId="11" fillId="0" borderId="11" xfId="0" applyFont="1" applyFill="1" applyBorder="1" applyAlignment="1">
      <alignment horizontal="center" vertical="center" wrapText="1"/>
    </xf>
    <xf numFmtId="14" fontId="0" fillId="0" borderId="11" xfId="0" applyNumberFormat="1" applyFont="1" applyFill="1" applyBorder="1" applyAlignment="1">
      <alignment horizontal="center" vertical="center"/>
    </xf>
    <xf numFmtId="14" fontId="0" fillId="0" borderId="10" xfId="0" applyNumberFormat="1" applyFont="1" applyFill="1" applyBorder="1" applyAlignment="1">
      <alignment horizontal="center" vertical="center"/>
    </xf>
    <xf numFmtId="0" fontId="9" fillId="4" borderId="4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2" fillId="2" borderId="14" xfId="0" applyFont="1" applyFill="1" applyBorder="1" applyAlignment="1">
      <alignment horizontal="center" vertical="center" wrapText="1"/>
    </xf>
    <xf numFmtId="9" fontId="2" fillId="2" borderId="14" xfId="0" applyNumberFormat="1"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6" xfId="0" applyFont="1" applyFill="1" applyBorder="1" applyAlignment="1">
      <alignment horizontal="center" vertical="center" wrapText="1"/>
    </xf>
    <xf numFmtId="14" fontId="13" fillId="0" borderId="3" xfId="0" applyNumberFormat="1" applyFont="1" applyFill="1" applyBorder="1" applyAlignment="1">
      <alignment horizontal="center" vertical="center" wrapText="1"/>
    </xf>
    <xf numFmtId="0" fontId="14" fillId="0" borderId="0" xfId="1" applyFont="1"/>
    <xf numFmtId="0" fontId="16" fillId="3" borderId="0" xfId="1" applyFont="1" applyFill="1" applyBorder="1" applyAlignment="1" applyProtection="1">
      <alignment horizontal="left" vertical="top" wrapText="1"/>
    </xf>
    <xf numFmtId="0" fontId="18" fillId="2" borderId="20" xfId="1" applyFont="1" applyFill="1" applyBorder="1" applyAlignment="1">
      <alignment horizontal="center" vertical="center" wrapText="1"/>
    </xf>
    <xf numFmtId="0" fontId="14" fillId="2" borderId="2" xfId="1" applyFont="1" applyFill="1" applyBorder="1"/>
    <xf numFmtId="0" fontId="18" fillId="2" borderId="12" xfId="1" applyFont="1" applyFill="1" applyBorder="1" applyAlignment="1">
      <alignment horizontal="center" vertical="center" wrapText="1"/>
    </xf>
    <xf numFmtId="0" fontId="16" fillId="3" borderId="33" xfId="1" applyFont="1" applyFill="1" applyBorder="1" applyAlignment="1" applyProtection="1">
      <alignment horizontal="center" vertical="center" wrapText="1"/>
    </xf>
    <xf numFmtId="0" fontId="16" fillId="3" borderId="32" xfId="1" applyFont="1" applyFill="1" applyBorder="1" applyAlignment="1" applyProtection="1">
      <alignment horizontal="center" vertical="center" wrapText="1"/>
    </xf>
    <xf numFmtId="0" fontId="16" fillId="3" borderId="38" xfId="1" applyFont="1" applyFill="1" applyBorder="1" applyAlignment="1" applyProtection="1">
      <alignment horizontal="center" vertical="center" wrapText="1"/>
    </xf>
    <xf numFmtId="0" fontId="21" fillId="0" borderId="0" xfId="2"/>
    <xf numFmtId="0" fontId="16" fillId="3" borderId="0" xfId="2" applyFont="1" applyFill="1" applyBorder="1" applyAlignment="1" applyProtection="1">
      <alignment horizontal="left" vertical="top" wrapText="1"/>
    </xf>
    <xf numFmtId="0" fontId="5" fillId="0" borderId="3" xfId="0" applyFont="1" applyBorder="1" applyAlignment="1">
      <alignment horizontal="center" vertical="center" wrapText="1"/>
    </xf>
    <xf numFmtId="0" fontId="0" fillId="0" borderId="0" xfId="0" applyFill="1" applyBorder="1" applyAlignment="1">
      <alignment horizontal="center" vertical="center" wrapText="1"/>
    </xf>
    <xf numFmtId="0" fontId="0" fillId="0" borderId="3" xfId="0" applyFont="1" applyBorder="1" applyAlignment="1">
      <alignment horizontal="center" vertical="center" wrapText="1"/>
    </xf>
    <xf numFmtId="14" fontId="0" fillId="0" borderId="3" xfId="0" applyNumberFormat="1" applyFont="1" applyBorder="1" applyAlignment="1">
      <alignment horizontal="center" vertical="center"/>
    </xf>
    <xf numFmtId="14" fontId="0" fillId="0" borderId="3" xfId="0" applyNumberFormat="1" applyFont="1" applyFill="1" applyBorder="1" applyAlignment="1" applyProtection="1">
      <alignment horizontal="center" vertical="center" wrapText="1"/>
    </xf>
    <xf numFmtId="0" fontId="27" fillId="4" borderId="12"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27" fillId="4" borderId="10"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6" xfId="0" applyFont="1" applyFill="1" applyBorder="1" applyAlignment="1">
      <alignment horizontal="center" vertical="center" wrapText="1"/>
    </xf>
    <xf numFmtId="14" fontId="0" fillId="0" borderId="3" xfId="0" applyNumberFormat="1" applyFont="1" applyBorder="1" applyAlignment="1">
      <alignment horizontal="center" vertical="center" wrapText="1"/>
    </xf>
    <xf numFmtId="0" fontId="1" fillId="2" borderId="34" xfId="2" applyFont="1" applyFill="1" applyBorder="1" applyAlignment="1" applyProtection="1">
      <alignment horizontal="center" vertical="center" wrapText="1"/>
    </xf>
    <xf numFmtId="0" fontId="0" fillId="0" borderId="3" xfId="0" applyFont="1" applyFill="1" applyBorder="1" applyAlignment="1">
      <alignment horizontal="center" vertical="center"/>
    </xf>
    <xf numFmtId="0" fontId="7" fillId="0" borderId="3" xfId="0" applyFont="1" applyFill="1" applyBorder="1" applyAlignment="1">
      <alignment horizontal="center" vertical="center" wrapText="1"/>
    </xf>
    <xf numFmtId="0" fontId="8" fillId="2" borderId="54" xfId="0" applyFont="1" applyFill="1" applyBorder="1" applyAlignment="1">
      <alignment horizontal="center" vertical="center" wrapText="1"/>
    </xf>
    <xf numFmtId="0" fontId="8" fillId="2" borderId="55" xfId="0" applyFont="1" applyFill="1" applyBorder="1" applyAlignment="1">
      <alignment horizontal="center" vertical="center" wrapText="1"/>
    </xf>
    <xf numFmtId="0" fontId="7" fillId="0" borderId="56"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0" fillId="0" borderId="3" xfId="0" applyFont="1" applyFill="1" applyBorder="1" applyAlignment="1" applyProtection="1">
      <alignment horizontal="center" vertical="center" wrapText="1"/>
    </xf>
    <xf numFmtId="0" fontId="0" fillId="0" borderId="3" xfId="0" applyFont="1" applyBorder="1" applyAlignment="1">
      <alignment horizontal="center" vertical="center"/>
    </xf>
    <xf numFmtId="0" fontId="7" fillId="0" borderId="31" xfId="0" applyFont="1" applyFill="1" applyBorder="1" applyAlignment="1">
      <alignment horizontal="center" vertical="center" wrapText="1"/>
    </xf>
    <xf numFmtId="0" fontId="29" fillId="6" borderId="34" xfId="2" applyFont="1" applyFill="1" applyBorder="1" applyAlignment="1" applyProtection="1">
      <alignment horizontal="left" vertical="center" wrapText="1"/>
    </xf>
    <xf numFmtId="14" fontId="29" fillId="6" borderId="34" xfId="2" applyNumberFormat="1" applyFont="1" applyFill="1" applyBorder="1" applyAlignment="1" applyProtection="1">
      <alignment horizontal="center" vertical="center" wrapText="1"/>
    </xf>
    <xf numFmtId="0" fontId="16" fillId="3" borderId="34" xfId="2" applyFont="1" applyFill="1" applyBorder="1" applyAlignment="1" applyProtection="1">
      <alignment horizontal="left" vertical="center" wrapText="1"/>
    </xf>
    <xf numFmtId="0" fontId="16" fillId="3" borderId="34" xfId="2" applyFont="1" applyFill="1" applyBorder="1" applyAlignment="1" applyProtection="1">
      <alignment horizontal="center" vertical="center" wrapText="1"/>
    </xf>
    <xf numFmtId="0" fontId="21" fillId="0" borderId="34" xfId="2" applyBorder="1"/>
    <xf numFmtId="14" fontId="12" fillId="0" borderId="3" xfId="0" applyNumberFormat="1" applyFont="1" applyFill="1" applyBorder="1" applyAlignment="1">
      <alignment horizontal="center" vertical="center" wrapText="1"/>
    </xf>
    <xf numFmtId="14" fontId="12" fillId="0" borderId="11" xfId="0" applyNumberFormat="1" applyFont="1" applyFill="1" applyBorder="1" applyAlignment="1">
      <alignment horizontal="center" vertical="center" wrapText="1"/>
    </xf>
    <xf numFmtId="0" fontId="28" fillId="0" borderId="18" xfId="0" applyFont="1" applyFill="1" applyBorder="1" applyAlignment="1">
      <alignment horizontal="center" vertical="center" wrapText="1"/>
    </xf>
    <xf numFmtId="0" fontId="29" fillId="3" borderId="34" xfId="2" applyFont="1" applyFill="1" applyBorder="1" applyAlignment="1" applyProtection="1">
      <alignment horizontal="left" vertical="center" wrapText="1"/>
    </xf>
    <xf numFmtId="14" fontId="21" fillId="0" borderId="34" xfId="2" applyNumberFormat="1" applyBorder="1" applyAlignment="1">
      <alignment horizontal="center" vertical="center"/>
    </xf>
    <xf numFmtId="0" fontId="4" fillId="0" borderId="34" xfId="2" applyFont="1" applyBorder="1" applyAlignment="1">
      <alignment horizontal="center" vertical="center" wrapText="1"/>
    </xf>
    <xf numFmtId="0" fontId="4" fillId="0" borderId="34" xfId="2" applyFont="1" applyBorder="1" applyAlignment="1">
      <alignment horizontal="center" vertical="center"/>
    </xf>
    <xf numFmtId="0" fontId="9" fillId="4" borderId="60"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9" fillId="4" borderId="26" xfId="0" applyFont="1" applyFill="1" applyBorder="1" applyAlignment="1">
      <alignment horizontal="center" vertical="center" wrapText="1"/>
    </xf>
    <xf numFmtId="0" fontId="8" fillId="2" borderId="28" xfId="0" applyFont="1" applyFill="1" applyBorder="1" applyAlignment="1">
      <alignment horizontal="center" vertical="center" wrapText="1"/>
    </xf>
    <xf numFmtId="0" fontId="8" fillId="2" borderId="42" xfId="0" applyFont="1" applyFill="1" applyBorder="1" applyAlignment="1">
      <alignment horizontal="center" vertical="center" wrapText="1"/>
    </xf>
    <xf numFmtId="14" fontId="16" fillId="3" borderId="32" xfId="1" applyNumberFormat="1" applyFont="1" applyFill="1" applyBorder="1" applyAlignment="1" applyProtection="1">
      <alignment horizontal="center" vertical="center" wrapText="1"/>
    </xf>
    <xf numFmtId="0" fontId="5" fillId="0" borderId="3" xfId="0" applyFont="1" applyFill="1" applyBorder="1" applyAlignment="1">
      <alignment horizontal="center" vertical="center"/>
    </xf>
    <xf numFmtId="0" fontId="9" fillId="4" borderId="65" xfId="0" applyFont="1" applyFill="1" applyBorder="1" applyAlignment="1">
      <alignment horizontal="center" vertical="center" wrapText="1"/>
    </xf>
    <xf numFmtId="0" fontId="7" fillId="0" borderId="61" xfId="0" applyFont="1" applyFill="1" applyBorder="1" applyAlignment="1">
      <alignment horizontal="center" vertical="center" wrapText="1"/>
    </xf>
    <xf numFmtId="14" fontId="12" fillId="0" borderId="61" xfId="0" applyNumberFormat="1" applyFont="1" applyFill="1" applyBorder="1" applyAlignment="1">
      <alignment horizontal="center" vertical="center" wrapText="1"/>
    </xf>
    <xf numFmtId="14" fontId="12" fillId="0" borderId="62" xfId="0" applyNumberFormat="1" applyFont="1" applyFill="1" applyBorder="1" applyAlignment="1">
      <alignment horizontal="center" vertical="center" wrapText="1"/>
    </xf>
    <xf numFmtId="14" fontId="12" fillId="0" borderId="13" xfId="0" applyNumberFormat="1" applyFont="1" applyFill="1" applyBorder="1" applyAlignment="1">
      <alignment horizontal="center" vertical="center" wrapText="1"/>
    </xf>
    <xf numFmtId="14" fontId="12" fillId="0" borderId="10" xfId="0" applyNumberFormat="1" applyFont="1" applyFill="1" applyBorder="1" applyAlignment="1">
      <alignment horizontal="center" vertical="center" wrapText="1"/>
    </xf>
    <xf numFmtId="0" fontId="4" fillId="0" borderId="0" xfId="1" applyFont="1"/>
    <xf numFmtId="0" fontId="0" fillId="0" borderId="3" xfId="0" applyBorder="1" applyAlignment="1">
      <alignment horizontal="center" vertical="center"/>
    </xf>
    <xf numFmtId="9" fontId="0" fillId="0" borderId="3" xfId="0" applyNumberFormat="1" applyBorder="1" applyAlignment="1">
      <alignment horizontal="center" vertical="center"/>
    </xf>
    <xf numFmtId="14" fontId="0" fillId="0" borderId="3" xfId="0" applyNumberFormat="1" applyBorder="1" applyAlignment="1">
      <alignment horizontal="center" vertical="center"/>
    </xf>
    <xf numFmtId="0" fontId="0" fillId="0" borderId="3"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Border="1" applyAlignment="1">
      <alignment horizontal="center" vertical="center" wrapText="1"/>
    </xf>
    <xf numFmtId="0" fontId="2" fillId="2" borderId="6" xfId="0" applyFont="1" applyFill="1" applyBorder="1" applyAlignment="1">
      <alignment horizontal="center" vertical="center" wrapText="1"/>
    </xf>
    <xf numFmtId="0" fontId="28" fillId="0" borderId="4" xfId="0" applyFont="1" applyFill="1" applyBorder="1" applyAlignment="1">
      <alignment horizontal="center" vertical="center" wrapText="1"/>
    </xf>
    <xf numFmtId="9" fontId="28" fillId="0" borderId="4" xfId="0" applyNumberFormat="1" applyFont="1" applyFill="1" applyBorder="1" applyAlignment="1">
      <alignment horizontal="center" vertical="center" wrapText="1"/>
    </xf>
    <xf numFmtId="15" fontId="28" fillId="0" borderId="30" xfId="0" applyNumberFormat="1" applyFont="1" applyFill="1" applyBorder="1" applyAlignment="1">
      <alignment horizontal="center" vertical="center" wrapText="1"/>
    </xf>
    <xf numFmtId="0" fontId="6" fillId="0" borderId="3" xfId="0" applyFont="1" applyBorder="1" applyAlignment="1">
      <alignment wrapText="1"/>
    </xf>
    <xf numFmtId="0" fontId="6" fillId="0" borderId="3" xfId="0" applyFont="1" applyBorder="1" applyAlignment="1">
      <alignment vertical="top" wrapText="1"/>
    </xf>
    <xf numFmtId="0" fontId="6" fillId="0" borderId="11" xfId="0" applyFont="1" applyBorder="1" applyAlignment="1">
      <alignment wrapText="1"/>
    </xf>
    <xf numFmtId="14" fontId="0" fillId="0" borderId="3" xfId="0" applyNumberFormat="1" applyBorder="1" applyAlignment="1">
      <alignment horizontal="center" vertical="center" wrapText="1"/>
    </xf>
    <xf numFmtId="2" fontId="0" fillId="0" borderId="0" xfId="0" applyNumberFormat="1" applyFont="1" applyBorder="1"/>
    <xf numFmtId="2" fontId="0" fillId="2" borderId="0" xfId="0" applyNumberFormat="1" applyFont="1" applyFill="1" applyBorder="1"/>
    <xf numFmtId="0" fontId="0" fillId="2" borderId="0" xfId="0" applyFill="1" applyBorder="1" applyAlignment="1">
      <alignment horizontal="center" vertical="center" wrapText="1"/>
    </xf>
    <xf numFmtId="0" fontId="0" fillId="2" borderId="0" xfId="0" applyFill="1"/>
    <xf numFmtId="3" fontId="0" fillId="0" borderId="0" xfId="0" applyNumberFormat="1" applyBorder="1" applyAlignment="1">
      <alignment vertical="center"/>
    </xf>
    <xf numFmtId="4" fontId="14" fillId="0" borderId="0" xfId="1" applyNumberFormat="1" applyFont="1"/>
    <xf numFmtId="4" fontId="0" fillId="0" borderId="0" xfId="0" applyNumberFormat="1"/>
    <xf numFmtId="3" fontId="0" fillId="0" borderId="0" xfId="0" applyNumberFormat="1"/>
    <xf numFmtId="4" fontId="5" fillId="0" borderId="0" xfId="0" applyNumberFormat="1" applyFont="1"/>
    <xf numFmtId="0" fontId="8" fillId="7" borderId="28" xfId="0" applyFont="1" applyFill="1" applyBorder="1" applyAlignment="1">
      <alignment horizontal="center" vertical="center" wrapText="1"/>
    </xf>
    <xf numFmtId="0" fontId="8" fillId="7" borderId="29" xfId="0" applyFont="1" applyFill="1" applyBorder="1" applyAlignment="1">
      <alignment horizontal="center" vertical="center" wrapText="1"/>
    </xf>
    <xf numFmtId="0" fontId="14" fillId="7" borderId="0" xfId="1" applyFont="1" applyFill="1"/>
    <xf numFmtId="0" fontId="18" fillId="7" borderId="18" xfId="1" applyFont="1" applyFill="1" applyBorder="1" applyAlignment="1">
      <alignment horizontal="center" vertical="center" wrapText="1"/>
    </xf>
    <xf numFmtId="0" fontId="18" fillId="7" borderId="31" xfId="1" applyFont="1" applyFill="1" applyBorder="1" applyAlignment="1">
      <alignment horizontal="center" vertical="center" wrapText="1"/>
    </xf>
    <xf numFmtId="0" fontId="18" fillId="7" borderId="22" xfId="1" applyFont="1" applyFill="1" applyBorder="1" applyAlignment="1">
      <alignment horizontal="center" vertical="center" wrapText="1"/>
    </xf>
    <xf numFmtId="0" fontId="14" fillId="7" borderId="3" xfId="1" applyFont="1" applyFill="1" applyBorder="1"/>
    <xf numFmtId="0" fontId="20" fillId="7" borderId="40" xfId="1" applyFont="1" applyFill="1" applyBorder="1" applyAlignment="1" applyProtection="1">
      <alignment horizontal="center" vertical="center" wrapText="1"/>
    </xf>
    <xf numFmtId="0" fontId="20" fillId="7" borderId="39" xfId="1" applyFont="1" applyFill="1" applyBorder="1" applyAlignment="1" applyProtection="1">
      <alignment horizontal="center" vertical="center" wrapText="1"/>
    </xf>
    <xf numFmtId="0" fontId="20" fillId="7" borderId="34" xfId="1" applyFont="1" applyFill="1" applyBorder="1" applyAlignment="1" applyProtection="1">
      <alignment horizontal="center" vertical="center" wrapText="1"/>
    </xf>
    <xf numFmtId="0" fontId="18" fillId="7" borderId="11" xfId="1" applyFont="1" applyFill="1" applyBorder="1" applyAlignment="1">
      <alignment horizontal="center" vertical="center" wrapText="1"/>
    </xf>
    <xf numFmtId="1" fontId="18" fillId="7" borderId="11" xfId="1" applyNumberFormat="1" applyFont="1" applyFill="1" applyBorder="1" applyAlignment="1">
      <alignment horizontal="center" vertical="center" wrapText="1"/>
    </xf>
    <xf numFmtId="14" fontId="18" fillId="7" borderId="11" xfId="1" applyNumberFormat="1" applyFont="1" applyFill="1" applyBorder="1" applyAlignment="1">
      <alignment horizontal="center" vertical="center" wrapText="1"/>
    </xf>
    <xf numFmtId="0" fontId="18" fillId="7" borderId="32" xfId="1" applyFont="1" applyFill="1" applyBorder="1" applyAlignment="1">
      <alignment horizontal="center" vertical="center" wrapText="1"/>
    </xf>
    <xf numFmtId="0" fontId="1" fillId="7" borderId="2" xfId="0" applyFont="1" applyFill="1" applyBorder="1" applyAlignment="1">
      <alignment horizontal="center" vertical="center"/>
    </xf>
    <xf numFmtId="0" fontId="1" fillId="7" borderId="7" xfId="0" applyFont="1" applyFill="1" applyBorder="1" applyAlignment="1">
      <alignment horizontal="center" vertical="center"/>
    </xf>
    <xf numFmtId="0" fontId="1" fillId="7" borderId="3" xfId="0" applyFont="1" applyFill="1" applyBorder="1" applyAlignment="1">
      <alignment horizontal="center" vertical="center"/>
    </xf>
    <xf numFmtId="0" fontId="26" fillId="7" borderId="2" xfId="0" applyFont="1" applyFill="1" applyBorder="1" applyAlignment="1">
      <alignment horizontal="center" vertical="center" wrapText="1"/>
    </xf>
    <xf numFmtId="0" fontId="26" fillId="7" borderId="15" xfId="0" applyFont="1" applyFill="1" applyBorder="1" applyAlignment="1">
      <alignment horizontal="center" vertical="center" wrapText="1"/>
    </xf>
    <xf numFmtId="0" fontId="2" fillId="7" borderId="2" xfId="0" applyFont="1" applyFill="1" applyBorder="1" applyAlignment="1">
      <alignment horizontal="center" vertical="center" wrapText="1"/>
    </xf>
    <xf numFmtId="14" fontId="0" fillId="0" borderId="4" xfId="0" applyNumberFormat="1" applyFont="1" applyBorder="1" applyAlignment="1">
      <alignment horizontal="center" vertical="center"/>
    </xf>
    <xf numFmtId="0" fontId="5" fillId="0" borderId="66" xfId="0" applyFont="1" applyFill="1" applyBorder="1" applyAlignment="1">
      <alignment horizontal="center" vertical="center"/>
    </xf>
    <xf numFmtId="0" fontId="2" fillId="2" borderId="6" xfId="0" applyFont="1" applyFill="1" applyBorder="1" applyAlignment="1">
      <alignment horizontal="center" vertical="center"/>
    </xf>
    <xf numFmtId="14" fontId="2" fillId="2" borderId="6" xfId="0" applyNumberFormat="1" applyFont="1" applyFill="1" applyBorder="1" applyAlignment="1">
      <alignment horizontal="center" vertical="center"/>
    </xf>
    <xf numFmtId="0" fontId="0" fillId="7" borderId="67" xfId="0" applyFont="1" applyFill="1" applyBorder="1"/>
    <xf numFmtId="14" fontId="0" fillId="0" borderId="13" xfId="0" applyNumberFormat="1" applyFont="1" applyBorder="1" applyAlignment="1">
      <alignment horizontal="center" vertical="center"/>
    </xf>
    <xf numFmtId="14" fontId="0" fillId="0" borderId="69" xfId="0" applyNumberFormat="1" applyFont="1" applyFill="1" applyBorder="1" applyAlignment="1" applyProtection="1">
      <alignment horizontal="center" vertical="center" wrapText="1"/>
    </xf>
    <xf numFmtId="14" fontId="0" fillId="0" borderId="13" xfId="0" applyNumberFormat="1" applyFont="1" applyFill="1" applyBorder="1" applyAlignment="1" applyProtection="1">
      <alignment horizontal="center" vertical="center" wrapText="1"/>
    </xf>
    <xf numFmtId="0" fontId="0" fillId="0" borderId="11" xfId="0" applyFont="1" applyBorder="1" applyAlignment="1">
      <alignment horizontal="center" vertical="center"/>
    </xf>
    <xf numFmtId="0" fontId="0" fillId="0" borderId="11" xfId="0" applyFont="1" applyBorder="1" applyAlignment="1">
      <alignment horizontal="center" vertical="center" wrapText="1"/>
    </xf>
    <xf numFmtId="14" fontId="0" fillId="0" borderId="11" xfId="0" applyNumberFormat="1" applyFont="1" applyBorder="1" applyAlignment="1">
      <alignment horizontal="center" vertical="center"/>
    </xf>
    <xf numFmtId="14" fontId="0" fillId="0" borderId="10" xfId="0" applyNumberFormat="1" applyFont="1" applyBorder="1" applyAlignment="1">
      <alignment horizontal="center" vertical="center"/>
    </xf>
    <xf numFmtId="15" fontId="28" fillId="0" borderId="3" xfId="0" applyNumberFormat="1" applyFont="1" applyFill="1" applyBorder="1" applyAlignment="1">
      <alignment horizontal="center" vertical="center" wrapText="1"/>
    </xf>
    <xf numFmtId="0" fontId="28" fillId="0" borderId="69" xfId="0" applyFont="1" applyFill="1" applyBorder="1" applyAlignment="1">
      <alignment horizontal="center" vertical="center" wrapText="1"/>
    </xf>
    <xf numFmtId="0" fontId="1" fillId="7" borderId="20" xfId="0" applyFont="1" applyFill="1" applyBorder="1" applyAlignment="1">
      <alignment horizontal="center" vertical="center"/>
    </xf>
    <xf numFmtId="0" fontId="5" fillId="0" borderId="61" xfId="0" applyFont="1" applyBorder="1" applyAlignment="1">
      <alignment horizontal="center" vertical="center"/>
    </xf>
    <xf numFmtId="0" fontId="5" fillId="0" borderId="61" xfId="0" applyFont="1" applyBorder="1" applyAlignment="1">
      <alignment horizontal="center" vertical="center" wrapText="1"/>
    </xf>
    <xf numFmtId="0" fontId="5" fillId="0" borderId="62" xfId="0" applyFont="1" applyBorder="1" applyAlignment="1">
      <alignment horizontal="center" vertical="center"/>
    </xf>
    <xf numFmtId="0" fontId="8" fillId="7" borderId="2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20" fillId="7" borderId="36" xfId="1" applyFont="1" applyFill="1" applyBorder="1" applyAlignment="1" applyProtection="1">
      <alignment horizontal="center" vertical="center" wrapText="1"/>
    </xf>
    <xf numFmtId="0" fontId="0" fillId="0" borderId="3" xfId="0" applyBorder="1" applyAlignment="1">
      <alignment horizontal="center" vertical="center" wrapText="1"/>
    </xf>
    <xf numFmtId="0" fontId="30" fillId="7" borderId="32" xfId="1" applyFont="1" applyFill="1" applyBorder="1" applyAlignment="1">
      <alignment horizontal="center" vertical="center" wrapText="1"/>
    </xf>
    <xf numFmtId="1" fontId="0" fillId="0" borderId="3" xfId="0" applyNumberFormat="1" applyBorder="1" applyAlignment="1">
      <alignment horizontal="center" vertical="center"/>
    </xf>
    <xf numFmtId="0" fontId="0" fillId="4" borderId="3" xfId="0" applyFill="1" applyBorder="1" applyAlignment="1">
      <alignment horizontal="center" vertical="center"/>
    </xf>
    <xf numFmtId="9" fontId="28" fillId="8" borderId="6" xfId="0" applyNumberFormat="1" applyFont="1" applyFill="1" applyBorder="1" applyAlignment="1">
      <alignment horizontal="center" vertical="center" wrapText="1"/>
    </xf>
    <xf numFmtId="0" fontId="28" fillId="4" borderId="6" xfId="0" applyFont="1" applyFill="1" applyBorder="1" applyAlignment="1">
      <alignment horizontal="center" vertical="center" wrapText="1"/>
    </xf>
    <xf numFmtId="15" fontId="28" fillId="4" borderId="3" xfId="0" applyNumberFormat="1" applyFont="1" applyFill="1" applyBorder="1" applyAlignment="1">
      <alignment horizontal="center" vertical="center" wrapText="1"/>
    </xf>
    <xf numFmtId="0" fontId="28" fillId="4" borderId="69" xfId="0" applyFont="1" applyFill="1" applyBorder="1" applyAlignment="1">
      <alignment horizontal="center" vertical="center" wrapText="1"/>
    </xf>
    <xf numFmtId="1" fontId="28" fillId="4" borderId="3" xfId="0" applyNumberFormat="1" applyFont="1" applyFill="1" applyBorder="1" applyAlignment="1">
      <alignment horizontal="center" vertical="center" wrapText="1"/>
    </xf>
    <xf numFmtId="15" fontId="28" fillId="4" borderId="13" xfId="0" applyNumberFormat="1" applyFont="1" applyFill="1" applyBorder="1" applyAlignment="1">
      <alignment horizontal="center" vertical="center" wrapText="1"/>
    </xf>
    <xf numFmtId="0" fontId="28" fillId="4" borderId="3" xfId="0" applyFont="1" applyFill="1" applyBorder="1" applyAlignment="1">
      <alignment horizontal="center" vertical="center" wrapText="1"/>
    </xf>
    <xf numFmtId="0" fontId="28" fillId="4" borderId="18" xfId="0" applyFont="1" applyFill="1" applyBorder="1" applyAlignment="1">
      <alignment horizontal="center" vertical="center" wrapText="1"/>
    </xf>
    <xf numFmtId="9" fontId="28" fillId="4" borderId="6" xfId="0" applyNumberFormat="1" applyFont="1" applyFill="1" applyBorder="1" applyAlignment="1">
      <alignment horizontal="center" vertical="center" wrapText="1"/>
    </xf>
    <xf numFmtId="15" fontId="28" fillId="4" borderId="61" xfId="0" applyNumberFormat="1" applyFont="1" applyFill="1" applyBorder="1" applyAlignment="1">
      <alignment horizontal="center" vertical="center" wrapText="1"/>
    </xf>
    <xf numFmtId="0" fontId="0" fillId="4" borderId="3" xfId="0" applyFont="1" applyFill="1" applyBorder="1" applyAlignment="1">
      <alignment horizontal="center" vertical="center" wrapText="1"/>
    </xf>
    <xf numFmtId="14" fontId="28" fillId="4" borderId="69" xfId="0" applyNumberFormat="1" applyFont="1" applyFill="1" applyBorder="1" applyAlignment="1">
      <alignment horizontal="center" vertical="center" wrapText="1"/>
    </xf>
    <xf numFmtId="0" fontId="6" fillId="0" borderId="22" xfId="0" applyFont="1" applyBorder="1" applyAlignment="1">
      <alignment horizontal="right" wrapText="1"/>
    </xf>
    <xf numFmtId="0" fontId="0" fillId="0" borderId="22" xfId="0" applyBorder="1" applyAlignment="1">
      <alignment horizontal="right" wrapText="1"/>
    </xf>
    <xf numFmtId="0" fontId="10" fillId="7" borderId="20" xfId="0" applyFont="1" applyFill="1" applyBorder="1" applyAlignment="1">
      <alignment horizontal="center" vertical="center" wrapText="1"/>
    </xf>
    <xf numFmtId="0" fontId="10" fillId="7" borderId="19" xfId="0" applyFont="1" applyFill="1" applyBorder="1" applyAlignment="1">
      <alignment horizontal="center" vertical="center" wrapText="1"/>
    </xf>
    <xf numFmtId="0" fontId="10" fillId="7" borderId="61" xfId="0" applyFont="1" applyFill="1" applyBorder="1" applyAlignment="1">
      <alignment horizontal="center" vertical="center" wrapText="1"/>
    </xf>
    <xf numFmtId="0" fontId="10" fillId="7" borderId="62" xfId="0" applyFont="1" applyFill="1" applyBorder="1" applyAlignment="1">
      <alignment horizontal="center" vertical="center" wrapText="1"/>
    </xf>
    <xf numFmtId="0" fontId="10" fillId="7" borderId="15" xfId="0" applyFont="1" applyFill="1" applyBorder="1" applyAlignment="1">
      <alignment horizontal="center" vertical="center" wrapText="1"/>
    </xf>
    <xf numFmtId="0" fontId="10" fillId="7" borderId="14" xfId="0" applyFont="1" applyFill="1" applyBorder="1" applyAlignment="1">
      <alignment horizontal="center" vertical="center" wrapText="1"/>
    </xf>
    <xf numFmtId="0" fontId="10" fillId="7" borderId="4" xfId="0" applyFont="1" applyFill="1" applyBorder="1" applyAlignment="1">
      <alignment horizontal="center" vertical="center" wrapText="1"/>
    </xf>
    <xf numFmtId="0" fontId="10" fillId="7" borderId="30" xfId="0" applyFont="1" applyFill="1" applyBorder="1" applyAlignment="1">
      <alignment horizontal="center" vertical="center" wrapText="1"/>
    </xf>
    <xf numFmtId="0" fontId="9" fillId="4" borderId="26" xfId="0" applyFont="1" applyFill="1" applyBorder="1" applyAlignment="1">
      <alignment horizontal="center" vertical="center" wrapText="1"/>
    </xf>
    <xf numFmtId="0" fontId="8" fillId="7" borderId="28" xfId="0" applyFont="1" applyFill="1" applyBorder="1" applyAlignment="1">
      <alignment horizontal="center" vertical="center" wrapText="1"/>
    </xf>
    <xf numFmtId="0" fontId="8" fillId="7" borderId="42" xfId="0" applyFont="1" applyFill="1" applyBorder="1" applyAlignment="1">
      <alignment horizontal="center" vertical="center" wrapText="1"/>
    </xf>
    <xf numFmtId="0" fontId="8" fillId="7" borderId="64" xfId="0" applyFont="1" applyFill="1" applyBorder="1" applyAlignment="1">
      <alignment horizontal="center" vertical="center" wrapText="1"/>
    </xf>
    <xf numFmtId="0" fontId="8" fillId="7" borderId="63" xfId="0" applyFont="1" applyFill="1" applyBorder="1" applyAlignment="1">
      <alignment horizontal="center" vertical="center" wrapText="1"/>
    </xf>
    <xf numFmtId="0" fontId="29" fillId="3" borderId="57" xfId="2" applyFont="1" applyFill="1" applyBorder="1" applyAlignment="1" applyProtection="1">
      <alignment horizontal="left" vertical="center" wrapText="1"/>
    </xf>
    <xf numFmtId="0" fontId="0" fillId="0" borderId="58" xfId="0" applyBorder="1" applyAlignment="1"/>
    <xf numFmtId="0" fontId="21" fillId="0" borderId="57" xfId="2" applyBorder="1" applyAlignment="1">
      <alignment horizontal="center" vertical="center"/>
    </xf>
    <xf numFmtId="0" fontId="0" fillId="0" borderId="58" xfId="0" applyBorder="1" applyAlignment="1">
      <alignment horizontal="center" vertical="center"/>
    </xf>
    <xf numFmtId="14" fontId="21" fillId="0" borderId="34" xfId="2" applyNumberFormat="1" applyBorder="1" applyAlignment="1">
      <alignment horizontal="center" vertical="center"/>
    </xf>
    <xf numFmtId="0" fontId="0" fillId="0" borderId="34" xfId="0" applyBorder="1" applyAlignment="1">
      <alignment horizontal="center" vertical="center"/>
    </xf>
    <xf numFmtId="0" fontId="4" fillId="0" borderId="57" xfId="2" applyFont="1" applyBorder="1" applyAlignment="1">
      <alignment horizontal="center" vertical="center" wrapText="1"/>
    </xf>
    <xf numFmtId="0" fontId="0" fillId="0" borderId="58" xfId="0" applyBorder="1" applyAlignment="1">
      <alignment horizontal="center" vertical="center" wrapText="1"/>
    </xf>
    <xf numFmtId="0" fontId="22" fillId="3" borderId="0" xfId="2" applyFont="1" applyFill="1" applyBorder="1" applyAlignment="1" applyProtection="1">
      <alignment horizontal="left" vertical="center" wrapText="1"/>
    </xf>
    <xf numFmtId="0" fontId="15" fillId="3" borderId="0" xfId="2" applyFont="1" applyFill="1" applyBorder="1" applyAlignment="1" applyProtection="1">
      <alignment horizontal="center" vertical="center" wrapText="1"/>
    </xf>
    <xf numFmtId="0" fontId="1" fillId="2" borderId="34" xfId="2" applyFont="1" applyFill="1" applyBorder="1" applyAlignment="1" applyProtection="1">
      <alignment horizontal="center" vertical="center" wrapText="1"/>
    </xf>
    <xf numFmtId="0" fontId="22" fillId="3" borderId="46" xfId="2" applyFont="1" applyFill="1" applyBorder="1" applyAlignment="1" applyProtection="1">
      <alignment horizontal="left" vertical="center" wrapText="1"/>
    </xf>
    <xf numFmtId="0" fontId="22" fillId="3" borderId="47" xfId="2" applyFont="1" applyFill="1" applyBorder="1" applyAlignment="1" applyProtection="1">
      <alignment horizontal="left" vertical="center" wrapText="1"/>
    </xf>
    <xf numFmtId="0" fontId="22" fillId="3" borderId="48" xfId="2" applyFont="1" applyFill="1" applyBorder="1" applyAlignment="1" applyProtection="1">
      <alignment horizontal="left" vertical="center" wrapText="1"/>
    </xf>
    <xf numFmtId="0" fontId="22" fillId="3" borderId="52" xfId="2" applyFont="1" applyFill="1" applyBorder="1" applyAlignment="1" applyProtection="1">
      <alignment horizontal="left" vertical="center" wrapText="1"/>
    </xf>
    <xf numFmtId="0" fontId="22" fillId="3" borderId="9" xfId="2" applyFont="1" applyFill="1" applyBorder="1" applyAlignment="1" applyProtection="1">
      <alignment horizontal="left" vertical="center" wrapText="1"/>
    </xf>
    <xf numFmtId="0" fontId="22" fillId="3" borderId="53" xfId="2" applyFont="1" applyFill="1" applyBorder="1" applyAlignment="1" applyProtection="1">
      <alignment horizontal="left" vertical="center" wrapText="1"/>
    </xf>
    <xf numFmtId="0" fontId="22" fillId="3" borderId="49" xfId="2" applyFont="1" applyFill="1" applyBorder="1" applyAlignment="1" applyProtection="1">
      <alignment horizontal="left" vertical="center" wrapText="1"/>
    </xf>
    <xf numFmtId="0" fontId="22" fillId="3" borderId="50" xfId="2" applyFont="1" applyFill="1" applyBorder="1" applyAlignment="1" applyProtection="1">
      <alignment horizontal="left" vertical="center" wrapText="1"/>
    </xf>
    <xf numFmtId="0" fontId="22" fillId="3" borderId="51" xfId="2" applyFont="1" applyFill="1" applyBorder="1" applyAlignment="1" applyProtection="1">
      <alignment horizontal="left" vertical="center" wrapText="1"/>
    </xf>
    <xf numFmtId="0" fontId="23" fillId="3" borderId="0" xfId="2" applyFont="1" applyFill="1" applyBorder="1" applyAlignment="1" applyProtection="1">
      <alignment horizontal="center" vertical="center" wrapText="1"/>
    </xf>
    <xf numFmtId="0" fontId="22" fillId="3" borderId="43" xfId="2" applyFont="1" applyFill="1" applyBorder="1" applyAlignment="1" applyProtection="1">
      <alignment horizontal="left" vertical="center" wrapText="1"/>
    </xf>
    <xf numFmtId="0" fontId="22" fillId="3" borderId="44" xfId="2" applyFont="1" applyFill="1" applyBorder="1" applyAlignment="1" applyProtection="1">
      <alignment horizontal="left" vertical="center" wrapText="1"/>
    </xf>
    <xf numFmtId="0" fontId="22" fillId="3" borderId="45" xfId="2" applyFont="1" applyFill="1" applyBorder="1" applyAlignment="1" applyProtection="1">
      <alignment horizontal="left" vertical="center" wrapText="1"/>
    </xf>
    <xf numFmtId="0" fontId="29" fillId="6" borderId="34" xfId="2" applyFont="1" applyFill="1" applyBorder="1" applyAlignment="1" applyProtection="1">
      <alignment horizontal="left" vertical="center" wrapText="1"/>
    </xf>
    <xf numFmtId="14" fontId="29" fillId="6" borderId="34" xfId="2" applyNumberFormat="1" applyFont="1" applyFill="1" applyBorder="1" applyAlignment="1" applyProtection="1">
      <alignment horizontal="center" vertical="center" wrapText="1"/>
    </xf>
    <xf numFmtId="0" fontId="29" fillId="6" borderId="34" xfId="2" applyFont="1" applyFill="1" applyBorder="1" applyAlignment="1" applyProtection="1">
      <alignment horizontal="center" vertical="center" wrapText="1"/>
    </xf>
    <xf numFmtId="0" fontId="16" fillId="3" borderId="34" xfId="2" applyFont="1" applyFill="1" applyBorder="1" applyAlignment="1" applyProtection="1">
      <alignment horizontal="left" vertical="center" wrapText="1"/>
    </xf>
    <xf numFmtId="0" fontId="16" fillId="3" borderId="34" xfId="2" applyFont="1" applyFill="1" applyBorder="1" applyAlignment="1" applyProtection="1">
      <alignment horizontal="center" vertical="center" wrapText="1"/>
    </xf>
    <xf numFmtId="0" fontId="17" fillId="3" borderId="0" xfId="1" applyFont="1" applyFill="1" applyBorder="1" applyAlignment="1" applyProtection="1">
      <alignment horizontal="left" vertical="center" wrapText="1"/>
    </xf>
    <xf numFmtId="0" fontId="17" fillId="3" borderId="9" xfId="1" applyFont="1" applyFill="1" applyBorder="1" applyAlignment="1" applyProtection="1">
      <alignment horizontal="left" vertical="center" wrapText="1"/>
    </xf>
    <xf numFmtId="0" fontId="16" fillId="3" borderId="33" xfId="1" applyFont="1" applyFill="1" applyBorder="1" applyAlignment="1" applyProtection="1">
      <alignment horizontal="center" vertical="center" wrapText="1"/>
    </xf>
    <xf numFmtId="0" fontId="16" fillId="3" borderId="32" xfId="1" applyFont="1" applyFill="1" applyBorder="1" applyAlignment="1" applyProtection="1">
      <alignment horizontal="center" vertical="center" wrapText="1"/>
    </xf>
    <xf numFmtId="14" fontId="16" fillId="3" borderId="32" xfId="1" applyNumberFormat="1" applyFont="1" applyFill="1" applyBorder="1" applyAlignment="1" applyProtection="1">
      <alignment horizontal="center" vertical="center" wrapText="1"/>
    </xf>
    <xf numFmtId="0" fontId="20" fillId="7" borderId="35" xfId="1" applyFont="1" applyFill="1" applyBorder="1" applyAlignment="1" applyProtection="1">
      <alignment horizontal="center" vertical="center" wrapText="1"/>
    </xf>
    <xf numFmtId="0" fontId="20" fillId="7" borderId="37" xfId="1" applyFont="1" applyFill="1" applyBorder="1" applyAlignment="1" applyProtection="1">
      <alignment horizontal="center" vertical="center" wrapText="1"/>
    </xf>
    <xf numFmtId="0" fontId="20" fillId="7" borderId="39" xfId="1" applyFont="1" applyFill="1" applyBorder="1" applyAlignment="1" applyProtection="1">
      <alignment horizontal="center" vertical="center" wrapText="1"/>
    </xf>
    <xf numFmtId="0" fontId="4" fillId="0" borderId="22" xfId="1" applyFont="1" applyBorder="1" applyAlignment="1">
      <alignment horizontal="right"/>
    </xf>
    <xf numFmtId="0" fontId="19" fillId="0" borderId="22" xfId="0" applyFont="1" applyBorder="1" applyAlignment="1">
      <alignment horizontal="right"/>
    </xf>
    <xf numFmtId="0" fontId="15" fillId="3" borderId="0" xfId="1" applyFont="1" applyFill="1" applyBorder="1" applyAlignment="1" applyProtection="1">
      <alignment horizontal="center" vertical="center" wrapText="1"/>
    </xf>
    <xf numFmtId="0" fontId="20" fillId="7" borderId="34" xfId="1" applyFont="1" applyFill="1" applyBorder="1" applyAlignment="1" applyProtection="1">
      <alignment horizontal="center" vertical="center" wrapText="1"/>
    </xf>
    <xf numFmtId="0" fontId="18" fillId="7" borderId="0" xfId="1" applyFont="1" applyFill="1" applyAlignment="1">
      <alignment horizontal="center"/>
    </xf>
    <xf numFmtId="0" fontId="19" fillId="7" borderId="0" xfId="0" applyFont="1" applyFill="1" applyAlignment="1">
      <alignment horizontal="center"/>
    </xf>
    <xf numFmtId="0" fontId="1" fillId="7" borderId="1" xfId="0" applyFont="1" applyFill="1" applyBorder="1" applyAlignment="1">
      <alignment horizontal="center"/>
    </xf>
    <xf numFmtId="0" fontId="1" fillId="7" borderId="0" xfId="0" applyFont="1" applyFill="1" applyBorder="1" applyAlignment="1">
      <alignment horizontal="center"/>
    </xf>
    <xf numFmtId="0" fontId="0" fillId="0" borderId="3" xfId="0" applyFont="1" applyFill="1" applyBorder="1" applyAlignment="1">
      <alignment horizontal="center" vertical="center" wrapText="1"/>
    </xf>
    <xf numFmtId="0" fontId="0" fillId="0" borderId="3" xfId="0" applyBorder="1" applyAlignment="1">
      <alignment horizontal="center" vertical="center" wrapText="1"/>
    </xf>
    <xf numFmtId="0" fontId="0" fillId="0" borderId="21" xfId="0" applyBorder="1" applyAlignment="1">
      <alignment horizontal="right"/>
    </xf>
    <xf numFmtId="0" fontId="6" fillId="8" borderId="71" xfId="0" applyFont="1" applyFill="1" applyBorder="1" applyAlignment="1">
      <alignment horizontal="center" vertical="center" wrapText="1"/>
    </xf>
    <xf numFmtId="0" fontId="6" fillId="8" borderId="21" xfId="0" applyFont="1" applyFill="1" applyBorder="1" applyAlignment="1">
      <alignment horizontal="center" vertical="center" wrapText="1"/>
    </xf>
    <xf numFmtId="0" fontId="6" fillId="8" borderId="72" xfId="0" applyFont="1" applyFill="1" applyBorder="1" applyAlignment="1">
      <alignment horizontal="center" vertical="center" wrapText="1"/>
    </xf>
    <xf numFmtId="0" fontId="6" fillId="8" borderId="8" xfId="0" applyFont="1" applyFill="1" applyBorder="1" applyAlignment="1">
      <alignment horizontal="center" vertical="center" wrapText="1"/>
    </xf>
    <xf numFmtId="0" fontId="6" fillId="8" borderId="0" xfId="0" applyFont="1" applyFill="1" applyBorder="1" applyAlignment="1">
      <alignment horizontal="center" vertical="center" wrapText="1"/>
    </xf>
    <xf numFmtId="0" fontId="6" fillId="8" borderId="68" xfId="0" applyFont="1" applyFill="1" applyBorder="1" applyAlignment="1">
      <alignment horizontal="center" vertical="center" wrapText="1"/>
    </xf>
    <xf numFmtId="0" fontId="6" fillId="8" borderId="73" xfId="0" applyFont="1" applyFill="1" applyBorder="1" applyAlignment="1">
      <alignment horizontal="center" vertical="center" wrapText="1"/>
    </xf>
    <xf numFmtId="0" fontId="6" fillId="8" borderId="24" xfId="0" applyFont="1" applyFill="1" applyBorder="1" applyAlignment="1">
      <alignment horizontal="center" vertical="center" wrapText="1"/>
    </xf>
    <xf numFmtId="0" fontId="6" fillId="8" borderId="38" xfId="0" applyFont="1" applyFill="1" applyBorder="1" applyAlignment="1">
      <alignment horizontal="center" vertical="center" wrapText="1"/>
    </xf>
    <xf numFmtId="0" fontId="26" fillId="7" borderId="20" xfId="0" applyFont="1" applyFill="1" applyBorder="1" applyAlignment="1">
      <alignment horizontal="center" vertical="center" wrapText="1"/>
    </xf>
    <xf numFmtId="0" fontId="26" fillId="7" borderId="18" xfId="0" applyFont="1" applyFill="1" applyBorder="1" applyAlignment="1">
      <alignment horizontal="center" vertical="center" wrapText="1"/>
    </xf>
    <xf numFmtId="0" fontId="26" fillId="7" borderId="17" xfId="0" applyFont="1" applyFill="1" applyBorder="1" applyAlignment="1">
      <alignment horizontal="center" vertical="center" wrapText="1"/>
    </xf>
    <xf numFmtId="0" fontId="26" fillId="7" borderId="2" xfId="0" applyFont="1" applyFill="1" applyBorder="1" applyAlignment="1">
      <alignment horizontal="center" vertical="center" wrapText="1"/>
    </xf>
    <xf numFmtId="0" fontId="26" fillId="7" borderId="3" xfId="0" applyFont="1" applyFill="1" applyBorder="1" applyAlignment="1">
      <alignment horizontal="center" vertical="center" wrapText="1"/>
    </xf>
    <xf numFmtId="0" fontId="26" fillId="7" borderId="13"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26" fillId="7" borderId="15" xfId="0" applyFont="1" applyFill="1" applyBorder="1" applyAlignment="1">
      <alignment horizontal="center" vertical="center" wrapText="1"/>
    </xf>
    <xf numFmtId="0" fontId="26" fillId="7" borderId="4" xfId="0" applyFont="1" applyFill="1" applyBorder="1" applyAlignment="1">
      <alignment horizontal="center" vertical="center" wrapText="1"/>
    </xf>
    <xf numFmtId="0" fontId="26" fillId="7" borderId="30" xfId="0" applyFont="1" applyFill="1" applyBorder="1" applyAlignment="1">
      <alignment horizontal="center" vertical="center" wrapText="1"/>
    </xf>
    <xf numFmtId="0" fontId="0" fillId="0" borderId="56" xfId="0" applyBorder="1" applyAlignment="1">
      <alignment horizontal="center" vertical="center" wrapText="1"/>
    </xf>
    <xf numFmtId="0" fontId="0" fillId="0" borderId="16" xfId="0" applyBorder="1" applyAlignment="1">
      <alignment horizontal="center" vertical="center" wrapText="1"/>
    </xf>
    <xf numFmtId="0" fontId="26" fillId="7" borderId="59" xfId="0" applyFont="1" applyFill="1" applyBorder="1" applyAlignment="1">
      <alignment horizontal="center" vertical="center" wrapText="1"/>
    </xf>
    <xf numFmtId="0" fontId="1" fillId="7" borderId="23" xfId="0" applyFont="1" applyFill="1" applyBorder="1" applyAlignment="1">
      <alignment horizontal="center"/>
    </xf>
    <xf numFmtId="0" fontId="1" fillId="7" borderId="22" xfId="0" applyFont="1" applyFill="1" applyBorder="1" applyAlignment="1">
      <alignment horizontal="center"/>
    </xf>
    <xf numFmtId="0" fontId="1" fillId="7" borderId="68" xfId="0" applyFont="1" applyFill="1" applyBorder="1" applyAlignment="1">
      <alignment horizontal="center"/>
    </xf>
    <xf numFmtId="0" fontId="0" fillId="0" borderId="0" xfId="0" applyBorder="1" applyAlignment="1">
      <alignment horizontal="right"/>
    </xf>
    <xf numFmtId="0" fontId="1" fillId="7" borderId="15" xfId="0" applyFont="1" applyFill="1" applyBorder="1" applyAlignment="1">
      <alignment horizontal="center" vertical="center" wrapText="1"/>
    </xf>
    <xf numFmtId="0" fontId="2" fillId="7" borderId="15" xfId="0" applyFont="1" applyFill="1" applyBorder="1" applyAlignment="1">
      <alignment horizontal="center" vertical="center" wrapText="1"/>
    </xf>
    <xf numFmtId="0" fontId="0" fillId="0" borderId="70" xfId="0" applyBorder="1" applyAlignment="1">
      <alignment horizontal="center" vertical="center" wrapText="1"/>
    </xf>
    <xf numFmtId="0" fontId="1" fillId="2" borderId="1" xfId="0" applyFont="1" applyFill="1" applyBorder="1" applyAlignment="1">
      <alignment horizontal="center"/>
    </xf>
    <xf numFmtId="0" fontId="1" fillId="2" borderId="0" xfId="0" applyFont="1" applyFill="1" applyBorder="1" applyAlignment="1">
      <alignment horizontal="center"/>
    </xf>
    <xf numFmtId="0" fontId="2" fillId="2" borderId="4" xfId="0" applyFont="1" applyFill="1"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0" xfId="0" applyBorder="1" applyAlignment="1"/>
    <xf numFmtId="0" fontId="2" fillId="2" borderId="15" xfId="0" applyFont="1" applyFill="1" applyBorder="1" applyAlignment="1">
      <alignment horizontal="center" vertical="center" wrapText="1"/>
    </xf>
    <xf numFmtId="0" fontId="1" fillId="2" borderId="23" xfId="0" applyFont="1" applyFill="1" applyBorder="1" applyAlignment="1">
      <alignment horizontal="center"/>
    </xf>
    <xf numFmtId="0" fontId="1" fillId="2" borderId="22" xfId="0" applyFont="1" applyFill="1" applyBorder="1" applyAlignment="1">
      <alignment horizontal="center"/>
    </xf>
  </cellXfs>
  <cellStyles count="4">
    <cellStyle name="Normal" xfId="0" builtinId="0"/>
    <cellStyle name="Normal 2" xfId="1" xr:uid="{00000000-0005-0000-0000-000001000000}"/>
    <cellStyle name="Normal 3" xfId="2" xr:uid="{00000000-0005-0000-0000-000002000000}"/>
    <cellStyle name="Normal 3 2" xfId="3" xr:uid="{6A7B603A-39AF-49E1-88A4-1C2BC5D6A91B}"/>
  </cellStyles>
  <dxfs count="0"/>
  <tableStyles count="0" defaultTableStyle="TableStyleMedium2" defaultPivotStyle="PivotStyleLight16"/>
  <colors>
    <mruColors>
      <color rgb="FF06916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14</xdr:col>
      <xdr:colOff>702469</xdr:colOff>
      <xdr:row>6</xdr:row>
      <xdr:rowOff>428624</xdr:rowOff>
    </xdr:from>
    <xdr:ext cx="184731" cy="264560"/>
    <xdr:sp macro="" textlink="">
      <xdr:nvSpPr>
        <xdr:cNvPr id="2" name="CuadroTexto 1">
          <a:extLst>
            <a:ext uri="{FF2B5EF4-FFF2-40B4-BE49-F238E27FC236}">
              <a16:creationId xmlns:a16="http://schemas.microsoft.com/office/drawing/2014/main" id="{803B7CE8-694C-4361-BC3E-3DBF9BEB15F4}"/>
            </a:ext>
          </a:extLst>
        </xdr:cNvPr>
        <xdr:cNvSpPr txBox="1"/>
      </xdr:nvSpPr>
      <xdr:spPr>
        <a:xfrm>
          <a:off x="17228344" y="52625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sheetPr>
  <dimension ref="A1:J26"/>
  <sheetViews>
    <sheetView tabSelected="1" zoomScale="80" zoomScaleNormal="80" workbookViewId="0">
      <pane xSplit="6" ySplit="3" topLeftCell="G4" activePane="bottomRight" state="frozen"/>
      <selection pane="topRight" activeCell="G1" sqref="G1"/>
      <selection pane="bottomLeft" activeCell="A4" sqref="A4"/>
      <selection pane="bottomRight" activeCell="E4" sqref="E4"/>
    </sheetView>
  </sheetViews>
  <sheetFormatPr baseColWidth="10" defaultRowHeight="15"/>
  <cols>
    <col min="1" max="1" width="24.42578125" customWidth="1"/>
    <col min="2" max="3" width="24.42578125" hidden="1" customWidth="1"/>
    <col min="4" max="4" width="6.28515625" customWidth="1"/>
    <col min="5" max="5" width="33" customWidth="1"/>
    <col min="6" max="6" width="21.42578125" customWidth="1"/>
    <col min="7" max="8" width="19" customWidth="1"/>
    <col min="9" max="9" width="22" customWidth="1"/>
    <col min="10" max="10" width="37" hidden="1" customWidth="1"/>
  </cols>
  <sheetData>
    <row r="1" spans="1:10" ht="18" customHeight="1">
      <c r="A1" s="212" t="s">
        <v>0</v>
      </c>
      <c r="B1" s="213"/>
      <c r="C1" s="213"/>
      <c r="D1" s="214"/>
      <c r="E1" s="214"/>
      <c r="F1" s="214"/>
      <c r="G1" s="214"/>
      <c r="H1" s="214"/>
      <c r="I1" s="215"/>
    </row>
    <row r="2" spans="1:10" ht="39.6" customHeight="1" thickBot="1">
      <c r="A2" s="216" t="s">
        <v>109</v>
      </c>
      <c r="B2" s="217"/>
      <c r="C2" s="217"/>
      <c r="D2" s="218"/>
      <c r="E2" s="218"/>
      <c r="F2" s="218"/>
      <c r="G2" s="218"/>
      <c r="H2" s="218"/>
      <c r="I2" s="219"/>
    </row>
    <row r="3" spans="1:10" ht="33.75" customHeight="1" thickBot="1">
      <c r="A3" s="28" t="s">
        <v>1</v>
      </c>
      <c r="B3" s="61" t="s">
        <v>132</v>
      </c>
      <c r="C3" s="61" t="s">
        <v>190</v>
      </c>
      <c r="D3" s="220" t="s">
        <v>2</v>
      </c>
      <c r="E3" s="220"/>
      <c r="F3" s="118" t="s">
        <v>108</v>
      </c>
      <c r="G3" s="118" t="s">
        <v>4</v>
      </c>
      <c r="H3" s="114" t="s">
        <v>140</v>
      </c>
      <c r="I3" s="123" t="s">
        <v>141</v>
      </c>
      <c r="J3" t="s">
        <v>231</v>
      </c>
    </row>
    <row r="4" spans="1:10" ht="147" customHeight="1" thickBot="1">
      <c r="A4" s="191" t="s">
        <v>106</v>
      </c>
      <c r="B4" s="29"/>
      <c r="C4" s="29"/>
      <c r="D4" s="30" t="s">
        <v>105</v>
      </c>
      <c r="E4" s="101" t="s">
        <v>191</v>
      </c>
      <c r="F4" s="124" t="s">
        <v>182</v>
      </c>
      <c r="G4" s="124" t="s">
        <v>8</v>
      </c>
      <c r="H4" s="125">
        <v>43850</v>
      </c>
      <c r="I4" s="126">
        <v>44135</v>
      </c>
      <c r="J4" s="152">
        <f>+'R. Trámites'!Z18+'Atencion al ciudadano '!H11+'Rendicion de cuentas '!G25+'Trans y Acceso Inf '!K17+J5</f>
        <v>3834742723</v>
      </c>
    </row>
    <row r="5" spans="1:10" ht="91.5" customHeight="1" thickBot="1">
      <c r="A5" s="221" t="s">
        <v>239</v>
      </c>
      <c r="B5" s="29"/>
      <c r="C5" s="120"/>
      <c r="D5" s="31" t="s">
        <v>104</v>
      </c>
      <c r="E5" s="116" t="s">
        <v>191</v>
      </c>
      <c r="F5" s="94" t="s">
        <v>194</v>
      </c>
      <c r="G5" s="94" t="s">
        <v>8</v>
      </c>
      <c r="H5" s="107">
        <v>43831</v>
      </c>
      <c r="I5" s="127">
        <v>43860</v>
      </c>
      <c r="J5">
        <v>115637984</v>
      </c>
    </row>
    <row r="6" spans="1:10" ht="72" customHeight="1" thickBot="1">
      <c r="A6" s="221"/>
      <c r="B6" s="95"/>
      <c r="C6" s="96"/>
      <c r="D6" s="31" t="s">
        <v>163</v>
      </c>
      <c r="E6" s="101" t="s">
        <v>191</v>
      </c>
      <c r="F6" s="94" t="s">
        <v>192</v>
      </c>
      <c r="G6" s="94" t="s">
        <v>8</v>
      </c>
      <c r="H6" s="107">
        <v>43846</v>
      </c>
      <c r="I6" s="127">
        <v>43860</v>
      </c>
      <c r="J6" s="192" t="s">
        <v>240</v>
      </c>
    </row>
    <row r="7" spans="1:10" ht="72.75" customHeight="1">
      <c r="A7" s="221"/>
      <c r="B7" s="95"/>
      <c r="C7" s="119"/>
      <c r="D7" s="97" t="s">
        <v>183</v>
      </c>
      <c r="E7" s="101" t="s">
        <v>191</v>
      </c>
      <c r="F7" s="94" t="s">
        <v>234</v>
      </c>
      <c r="G7" s="94" t="s">
        <v>8</v>
      </c>
      <c r="H7" s="107">
        <v>43846</v>
      </c>
      <c r="I7" s="127">
        <v>43860</v>
      </c>
    </row>
    <row r="8" spans="1:10" ht="146.25" customHeight="1">
      <c r="A8" s="222" t="s">
        <v>103</v>
      </c>
      <c r="B8" s="95"/>
      <c r="C8" s="119"/>
      <c r="D8" s="31" t="s">
        <v>102</v>
      </c>
      <c r="E8" s="94" t="s">
        <v>191</v>
      </c>
      <c r="F8" s="94" t="s">
        <v>235</v>
      </c>
      <c r="G8" s="94" t="s">
        <v>8</v>
      </c>
      <c r="H8" s="107">
        <v>43832</v>
      </c>
      <c r="I8" s="127">
        <v>43860</v>
      </c>
    </row>
    <row r="9" spans="1:10" ht="105" customHeight="1">
      <c r="A9" s="223"/>
      <c r="B9" s="95"/>
      <c r="C9" s="119"/>
      <c r="D9" s="31"/>
      <c r="E9" s="94" t="s">
        <v>191</v>
      </c>
      <c r="F9" s="94" t="s">
        <v>195</v>
      </c>
      <c r="G9" s="94" t="s">
        <v>8</v>
      </c>
      <c r="H9" s="107" t="s">
        <v>196</v>
      </c>
      <c r="I9" s="127">
        <v>44165</v>
      </c>
    </row>
    <row r="10" spans="1:10" ht="86.25" customHeight="1">
      <c r="A10" s="224"/>
      <c r="B10" s="95"/>
      <c r="C10" s="119"/>
      <c r="D10" s="31" t="s">
        <v>101</v>
      </c>
      <c r="E10" s="117" t="s">
        <v>191</v>
      </c>
      <c r="F10" s="94" t="s">
        <v>241</v>
      </c>
      <c r="G10" s="94" t="s">
        <v>8</v>
      </c>
      <c r="H10" s="107">
        <v>43861</v>
      </c>
      <c r="I10" s="127">
        <v>44196</v>
      </c>
    </row>
    <row r="11" spans="1:10" ht="93" customHeight="1">
      <c r="A11" s="153" t="s">
        <v>100</v>
      </c>
      <c r="B11" s="95"/>
      <c r="C11" s="119"/>
      <c r="D11" s="31" t="s">
        <v>99</v>
      </c>
      <c r="E11" s="115" t="s">
        <v>191</v>
      </c>
      <c r="F11" s="94" t="s">
        <v>193</v>
      </c>
      <c r="G11" s="94" t="s">
        <v>8</v>
      </c>
      <c r="H11" s="107">
        <v>43832</v>
      </c>
      <c r="I11" s="127">
        <v>44196</v>
      </c>
    </row>
    <row r="12" spans="1:10" ht="75" customHeight="1" thickBot="1">
      <c r="A12" s="154" t="s">
        <v>98</v>
      </c>
      <c r="B12" s="95"/>
      <c r="C12" s="32"/>
      <c r="D12" s="33" t="s">
        <v>97</v>
      </c>
      <c r="E12" s="98"/>
      <c r="F12" s="98"/>
      <c r="G12" s="98"/>
      <c r="H12" s="108"/>
      <c r="I12" s="128"/>
    </row>
    <row r="13" spans="1:10" ht="15.75">
      <c r="A13" s="19"/>
      <c r="B13" s="19"/>
      <c r="C13" s="19"/>
      <c r="D13" s="19"/>
      <c r="E13" s="19"/>
      <c r="F13" s="19"/>
      <c r="G13" s="19"/>
      <c r="H13" s="210"/>
      <c r="I13" s="211"/>
    </row>
    <row r="14" spans="1:10" ht="15.75">
      <c r="A14" s="19"/>
      <c r="B14" s="19"/>
      <c r="C14" s="19"/>
      <c r="D14" s="19"/>
      <c r="E14" s="19"/>
      <c r="F14" s="19"/>
      <c r="G14" s="19"/>
      <c r="H14" s="19"/>
      <c r="I14" s="19"/>
    </row>
    <row r="15" spans="1:10" ht="15.75">
      <c r="A15" s="19"/>
      <c r="B15" s="19"/>
      <c r="C15" s="19"/>
      <c r="D15" s="19"/>
      <c r="E15" s="19"/>
      <c r="F15" s="19"/>
      <c r="G15" s="19"/>
      <c r="H15" s="19"/>
      <c r="I15" s="19"/>
    </row>
    <row r="16" spans="1:10" ht="15.75">
      <c r="A16" s="19"/>
      <c r="B16" s="19"/>
      <c r="C16" s="19"/>
      <c r="D16" s="19"/>
      <c r="E16" s="19"/>
      <c r="F16" s="19"/>
      <c r="G16" s="19"/>
      <c r="H16" s="19"/>
      <c r="I16" s="19"/>
    </row>
    <row r="17" spans="1:9" ht="15.75">
      <c r="A17" s="19"/>
      <c r="B17" s="19"/>
      <c r="C17" s="19"/>
      <c r="D17" s="19"/>
      <c r="E17" s="19"/>
      <c r="F17" s="19"/>
      <c r="G17" s="19"/>
      <c r="H17" s="19"/>
      <c r="I17" s="19"/>
    </row>
    <row r="18" spans="1:9" ht="15.75">
      <c r="A18" s="19"/>
      <c r="B18" s="19"/>
      <c r="C18" s="19"/>
      <c r="D18" s="19"/>
      <c r="E18" s="19"/>
      <c r="F18" s="19"/>
      <c r="G18" s="19"/>
      <c r="H18" s="19"/>
      <c r="I18" s="19"/>
    </row>
    <row r="19" spans="1:9" ht="15.75">
      <c r="A19" s="19"/>
      <c r="B19" s="19"/>
      <c r="C19" s="19"/>
      <c r="D19" s="19"/>
      <c r="E19" s="19"/>
      <c r="F19" s="19"/>
      <c r="G19" s="19"/>
      <c r="H19" s="19"/>
      <c r="I19" s="19"/>
    </row>
    <row r="20" spans="1:9" ht="15.75">
      <c r="A20" s="19"/>
      <c r="B20" s="19"/>
      <c r="C20" s="19"/>
      <c r="D20" s="19"/>
      <c r="E20" s="19"/>
      <c r="F20" s="19"/>
      <c r="G20" s="19"/>
      <c r="H20" s="19"/>
      <c r="I20" s="19"/>
    </row>
    <row r="21" spans="1:9">
      <c r="A21" s="18"/>
      <c r="B21" s="18"/>
      <c r="C21" s="18"/>
      <c r="D21" s="18"/>
      <c r="E21" s="18"/>
      <c r="F21" s="18"/>
      <c r="G21" s="18"/>
      <c r="H21" s="18"/>
      <c r="I21" s="18"/>
    </row>
    <row r="22" spans="1:9">
      <c r="A22" s="18"/>
      <c r="B22" s="18"/>
      <c r="C22" s="18"/>
      <c r="D22" s="18"/>
      <c r="E22" s="18"/>
      <c r="F22" s="18"/>
      <c r="G22" s="18"/>
      <c r="H22" s="18"/>
      <c r="I22" s="18"/>
    </row>
    <row r="23" spans="1:9">
      <c r="A23" s="18"/>
      <c r="B23" s="18"/>
      <c r="C23" s="18"/>
      <c r="D23" s="18"/>
      <c r="E23" s="18"/>
      <c r="F23" s="18"/>
      <c r="G23" s="18"/>
      <c r="H23" s="18"/>
      <c r="I23" s="18"/>
    </row>
    <row r="24" spans="1:9">
      <c r="A24" s="18"/>
      <c r="B24" s="18"/>
      <c r="C24" s="18"/>
      <c r="D24" s="18"/>
      <c r="E24" s="18"/>
      <c r="F24" s="18"/>
      <c r="G24" s="18"/>
      <c r="H24" s="18"/>
      <c r="I24" s="18"/>
    </row>
    <row r="25" spans="1:9">
      <c r="A25" s="18"/>
      <c r="B25" s="18"/>
      <c r="C25" s="18"/>
      <c r="D25" s="18"/>
      <c r="E25" s="18"/>
      <c r="F25" s="18"/>
      <c r="G25" s="18"/>
      <c r="H25" s="18"/>
      <c r="I25" s="18"/>
    </row>
    <row r="26" spans="1:9">
      <c r="A26" s="18"/>
      <c r="B26" s="18"/>
      <c r="C26" s="18"/>
      <c r="D26" s="18"/>
      <c r="E26" s="18"/>
      <c r="F26" s="18"/>
      <c r="G26" s="18"/>
      <c r="H26" s="18"/>
      <c r="I26" s="18"/>
    </row>
  </sheetData>
  <mergeCells count="6">
    <mergeCell ref="H13:I13"/>
    <mergeCell ref="A1:I1"/>
    <mergeCell ref="A2:I2"/>
    <mergeCell ref="D3:E3"/>
    <mergeCell ref="A5:A7"/>
    <mergeCell ref="A8:A10"/>
  </mergeCells>
  <printOptions horizontalCentered="1"/>
  <pageMargins left="0.51181102362204722" right="0.31496062992125984" top="0.35433070866141736" bottom="0.35433070866141736" header="0.31496062992125984" footer="0.31496062992125984"/>
  <pageSetup scale="7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8"/>
  <sheetViews>
    <sheetView zoomScale="70" zoomScaleNormal="70" workbookViewId="0">
      <selection activeCell="F27" sqref="F27"/>
    </sheetView>
  </sheetViews>
  <sheetFormatPr baseColWidth="10" defaultColWidth="9.140625" defaultRowHeight="12.75"/>
  <cols>
    <col min="1" max="1" width="16.85546875" style="79" customWidth="1"/>
    <col min="2" max="2" width="8.85546875" style="79" customWidth="1"/>
    <col min="3" max="3" width="1.140625" style="79" customWidth="1"/>
    <col min="4" max="4" width="25.140625" style="79" customWidth="1"/>
    <col min="5" max="5" width="10.85546875" style="79" customWidth="1"/>
    <col min="6" max="6" width="26" style="79" customWidth="1"/>
    <col min="7" max="7" width="28.7109375" style="79" customWidth="1"/>
    <col min="8" max="8" width="8.85546875" style="79" customWidth="1"/>
    <col min="9" max="9" width="15.140625" style="79" customWidth="1"/>
    <col min="10" max="10" width="4" style="79" customWidth="1"/>
    <col min="11" max="11" width="11.85546875" style="79" customWidth="1"/>
    <col min="12" max="12" width="5" style="79" customWidth="1"/>
    <col min="13" max="13" width="14.42578125" style="79" customWidth="1"/>
    <col min="14" max="14" width="19.5703125" style="79" customWidth="1"/>
    <col min="15" max="15" width="9" style="79" customWidth="1"/>
    <col min="16" max="16" width="16" style="79" customWidth="1"/>
    <col min="17" max="17" width="17" style="79" customWidth="1"/>
    <col min="18" max="16384" width="9.140625" style="79"/>
  </cols>
  <sheetData>
    <row r="1" spans="1:17" ht="15.95" customHeight="1">
      <c r="A1" s="234" t="s">
        <v>84</v>
      </c>
      <c r="B1" s="234"/>
      <c r="C1" s="234"/>
      <c r="D1" s="234"/>
      <c r="E1" s="234"/>
      <c r="F1" s="234"/>
      <c r="G1" s="234"/>
      <c r="H1" s="234"/>
      <c r="I1" s="234"/>
      <c r="J1" s="234"/>
      <c r="K1" s="234"/>
      <c r="L1" s="234"/>
      <c r="M1" s="234"/>
      <c r="N1" s="234"/>
      <c r="O1" s="234"/>
      <c r="P1" s="80"/>
      <c r="Q1" s="80"/>
    </row>
    <row r="2" spans="1:17" ht="24.95" customHeight="1">
      <c r="A2" s="233" t="s">
        <v>96</v>
      </c>
      <c r="B2" s="233"/>
      <c r="C2" s="246" t="s">
        <v>95</v>
      </c>
      <c r="D2" s="247"/>
      <c r="E2" s="247"/>
      <c r="F2" s="247"/>
      <c r="G2" s="247"/>
      <c r="H2" s="248"/>
      <c r="I2" s="80"/>
      <c r="J2" s="80"/>
      <c r="K2" s="80"/>
      <c r="L2" s="80"/>
      <c r="M2" s="80"/>
      <c r="N2" s="80"/>
      <c r="O2" s="80"/>
      <c r="P2" s="80"/>
      <c r="Q2" s="80"/>
    </row>
    <row r="3" spans="1:17" ht="9" customHeight="1" thickBot="1">
      <c r="A3" s="80"/>
      <c r="B3" s="80"/>
      <c r="C3" s="80"/>
      <c r="D3" s="80"/>
      <c r="E3" s="80"/>
      <c r="F3" s="80"/>
      <c r="G3" s="80"/>
      <c r="H3" s="80"/>
      <c r="I3" s="80"/>
      <c r="J3" s="80"/>
      <c r="K3" s="233" t="s">
        <v>94</v>
      </c>
      <c r="L3" s="233"/>
      <c r="M3" s="236" t="s">
        <v>93</v>
      </c>
      <c r="N3" s="237"/>
      <c r="O3" s="238"/>
      <c r="P3" s="80"/>
      <c r="Q3" s="80"/>
    </row>
    <row r="4" spans="1:17" ht="15.95" customHeight="1" thickBot="1">
      <c r="A4" s="233" t="s">
        <v>92</v>
      </c>
      <c r="B4" s="233"/>
      <c r="C4" s="236" t="s">
        <v>91</v>
      </c>
      <c r="D4" s="237"/>
      <c r="E4" s="237"/>
      <c r="F4" s="237"/>
      <c r="G4" s="237"/>
      <c r="H4" s="238"/>
      <c r="I4" s="80"/>
      <c r="J4" s="80"/>
      <c r="K4" s="233"/>
      <c r="L4" s="233"/>
      <c r="M4" s="242"/>
      <c r="N4" s="243"/>
      <c r="O4" s="244"/>
      <c r="P4" s="80"/>
      <c r="Q4" s="80"/>
    </row>
    <row r="5" spans="1:17" ht="9" customHeight="1">
      <c r="A5" s="233"/>
      <c r="B5" s="233"/>
      <c r="C5" s="242"/>
      <c r="D5" s="243"/>
      <c r="E5" s="243"/>
      <c r="F5" s="243"/>
      <c r="G5" s="243"/>
      <c r="H5" s="244"/>
      <c r="I5" s="80"/>
      <c r="J5" s="80"/>
      <c r="K5" s="80"/>
      <c r="L5" s="80"/>
      <c r="M5" s="80"/>
      <c r="N5" s="80"/>
      <c r="O5" s="80"/>
      <c r="P5" s="80"/>
      <c r="Q5" s="80"/>
    </row>
    <row r="6" spans="1:17" ht="9" customHeight="1" thickBot="1">
      <c r="A6" s="80"/>
      <c r="B6" s="80"/>
      <c r="C6" s="80"/>
      <c r="D6" s="80"/>
      <c r="E6" s="80"/>
      <c r="F6" s="80"/>
      <c r="G6" s="80"/>
      <c r="H6" s="80"/>
      <c r="I6" s="80"/>
      <c r="J6" s="80"/>
      <c r="K6" s="233" t="s">
        <v>90</v>
      </c>
      <c r="L6" s="233"/>
      <c r="M6" s="236">
        <v>2019</v>
      </c>
      <c r="N6" s="237"/>
      <c r="O6" s="238"/>
      <c r="P6" s="80"/>
      <c r="Q6" s="80"/>
    </row>
    <row r="7" spans="1:17" ht="15.95" customHeight="1" thickBot="1">
      <c r="A7" s="233" t="s">
        <v>88</v>
      </c>
      <c r="B7" s="233"/>
      <c r="C7" s="236" t="s">
        <v>87</v>
      </c>
      <c r="D7" s="237"/>
      <c r="E7" s="237"/>
      <c r="F7" s="237"/>
      <c r="G7" s="237"/>
      <c r="H7" s="238"/>
      <c r="I7" s="80"/>
      <c r="J7" s="80"/>
      <c r="K7" s="233"/>
      <c r="L7" s="233"/>
      <c r="M7" s="242"/>
      <c r="N7" s="243"/>
      <c r="O7" s="244"/>
      <c r="P7" s="80"/>
      <c r="Q7" s="80"/>
    </row>
    <row r="8" spans="1:17" ht="6" customHeight="1" thickBot="1">
      <c r="A8" s="233"/>
      <c r="B8" s="233"/>
      <c r="C8" s="239"/>
      <c r="D8" s="240"/>
      <c r="E8" s="240"/>
      <c r="F8" s="240"/>
      <c r="G8" s="240"/>
      <c r="H8" s="241"/>
      <c r="I8" s="80"/>
      <c r="J8" s="80"/>
      <c r="K8" s="80"/>
      <c r="L8" s="80"/>
      <c r="M8" s="80"/>
      <c r="N8" s="80"/>
      <c r="O8" s="80"/>
      <c r="P8" s="80"/>
      <c r="Q8" s="80"/>
    </row>
    <row r="9" spans="1:17" ht="3" customHeight="1">
      <c r="A9" s="233"/>
      <c r="B9" s="233"/>
      <c r="C9" s="242"/>
      <c r="D9" s="243"/>
      <c r="E9" s="243"/>
      <c r="F9" s="243"/>
      <c r="G9" s="243"/>
      <c r="H9" s="244"/>
      <c r="I9" s="80"/>
      <c r="J9" s="80"/>
      <c r="K9" s="245" t="s">
        <v>84</v>
      </c>
      <c r="L9" s="245"/>
      <c r="M9" s="245"/>
      <c r="N9" s="245"/>
      <c r="O9" s="245"/>
      <c r="P9" s="80"/>
      <c r="Q9" s="80"/>
    </row>
    <row r="10" spans="1:17" ht="11.1" customHeight="1">
      <c r="A10" s="80"/>
      <c r="B10" s="80"/>
      <c r="C10" s="80"/>
      <c r="D10" s="80"/>
      <c r="E10" s="80"/>
      <c r="F10" s="80"/>
      <c r="G10" s="80"/>
      <c r="H10" s="80"/>
      <c r="I10" s="80"/>
      <c r="J10" s="80"/>
      <c r="K10" s="245"/>
      <c r="L10" s="245"/>
      <c r="M10" s="245"/>
      <c r="N10" s="245"/>
      <c r="O10" s="245"/>
      <c r="P10" s="80"/>
      <c r="Q10" s="80"/>
    </row>
    <row r="11" spans="1:17" ht="6" customHeight="1" thickBot="1">
      <c r="A11" s="233" t="s">
        <v>86</v>
      </c>
      <c r="B11" s="233"/>
      <c r="C11" s="236" t="s">
        <v>85</v>
      </c>
      <c r="D11" s="237"/>
      <c r="E11" s="237"/>
      <c r="F11" s="237"/>
      <c r="G11" s="237"/>
      <c r="H11" s="238"/>
      <c r="I11" s="80"/>
      <c r="J11" s="80"/>
      <c r="K11" s="245"/>
      <c r="L11" s="245"/>
      <c r="M11" s="245"/>
      <c r="N11" s="245"/>
      <c r="O11" s="245"/>
      <c r="P11" s="80"/>
      <c r="Q11" s="80"/>
    </row>
    <row r="12" spans="1:17" ht="18.95" customHeight="1">
      <c r="A12" s="233"/>
      <c r="B12" s="233"/>
      <c r="C12" s="242"/>
      <c r="D12" s="243"/>
      <c r="E12" s="243"/>
      <c r="F12" s="243"/>
      <c r="G12" s="243"/>
      <c r="H12" s="244"/>
      <c r="I12" s="80"/>
      <c r="J12" s="80"/>
      <c r="K12" s="80"/>
      <c r="L12" s="80"/>
      <c r="M12" s="80"/>
      <c r="N12" s="80"/>
      <c r="O12" s="80"/>
      <c r="P12" s="80"/>
      <c r="Q12" s="80"/>
    </row>
    <row r="13" spans="1:17" ht="20.100000000000001" customHeight="1">
      <c r="A13" s="234" t="s">
        <v>84</v>
      </c>
      <c r="B13" s="234"/>
      <c r="C13" s="234"/>
      <c r="D13" s="234"/>
      <c r="E13" s="234"/>
      <c r="F13" s="234"/>
      <c r="G13" s="234"/>
      <c r="H13" s="234"/>
      <c r="I13" s="234"/>
      <c r="J13" s="234"/>
      <c r="K13" s="234"/>
      <c r="L13" s="234"/>
      <c r="M13" s="234"/>
      <c r="N13" s="234"/>
      <c r="O13" s="234"/>
      <c r="P13" s="80"/>
      <c r="Q13" s="80"/>
    </row>
    <row r="14" spans="1:17" ht="42" customHeight="1">
      <c r="A14" s="235" t="s">
        <v>78</v>
      </c>
      <c r="B14" s="235"/>
      <c r="C14" s="235"/>
      <c r="D14" s="235"/>
      <c r="E14" s="235"/>
      <c r="F14" s="235" t="s">
        <v>77</v>
      </c>
      <c r="G14" s="235"/>
      <c r="H14" s="235"/>
      <c r="I14" s="235"/>
      <c r="J14" s="235"/>
      <c r="K14" s="235"/>
      <c r="L14" s="235"/>
      <c r="M14" s="235"/>
      <c r="N14" s="235" t="s">
        <v>76</v>
      </c>
      <c r="O14" s="235"/>
      <c r="P14" s="235"/>
      <c r="Q14" s="235"/>
    </row>
    <row r="15" spans="1:17" ht="57.95" customHeight="1">
      <c r="A15" s="92" t="s">
        <v>75</v>
      </c>
      <c r="B15" s="235" t="s">
        <v>74</v>
      </c>
      <c r="C15" s="235"/>
      <c r="D15" s="92" t="s">
        <v>73</v>
      </c>
      <c r="E15" s="92" t="s">
        <v>72</v>
      </c>
      <c r="F15" s="92" t="s">
        <v>71</v>
      </c>
      <c r="G15" s="92" t="s">
        <v>70</v>
      </c>
      <c r="H15" s="235" t="s">
        <v>69</v>
      </c>
      <c r="I15" s="235"/>
      <c r="J15" s="235" t="s">
        <v>68</v>
      </c>
      <c r="K15" s="235"/>
      <c r="L15" s="235" t="s">
        <v>67</v>
      </c>
      <c r="M15" s="235"/>
      <c r="N15" s="92" t="s">
        <v>66</v>
      </c>
      <c r="O15" s="235" t="s">
        <v>64</v>
      </c>
      <c r="P15" s="235"/>
      <c r="Q15" s="92" t="s">
        <v>63</v>
      </c>
    </row>
    <row r="16" spans="1:17" ht="231.95" hidden="1" customHeight="1">
      <c r="A16" s="102" t="s">
        <v>156</v>
      </c>
      <c r="B16" s="249">
        <v>3532</v>
      </c>
      <c r="C16" s="249"/>
      <c r="D16" s="102" t="s">
        <v>179</v>
      </c>
      <c r="E16" s="102"/>
      <c r="F16" s="102"/>
      <c r="G16" s="102"/>
      <c r="H16" s="249"/>
      <c r="I16" s="249"/>
      <c r="J16" s="249"/>
      <c r="K16" s="249"/>
      <c r="L16" s="249"/>
      <c r="M16" s="249"/>
      <c r="N16" s="103">
        <v>43480</v>
      </c>
      <c r="O16" s="250">
        <v>43830</v>
      </c>
      <c r="P16" s="251"/>
      <c r="Q16" s="102" t="s">
        <v>180</v>
      </c>
    </row>
    <row r="17" spans="1:17" ht="162" hidden="1" customHeight="1">
      <c r="A17" s="104" t="s">
        <v>62</v>
      </c>
      <c r="B17" s="252" t="s">
        <v>61</v>
      </c>
      <c r="C17" s="252"/>
      <c r="D17" s="104" t="s">
        <v>60</v>
      </c>
      <c r="E17" s="104" t="s">
        <v>59</v>
      </c>
      <c r="F17" s="104" t="s">
        <v>154</v>
      </c>
      <c r="G17" s="104" t="s">
        <v>153</v>
      </c>
      <c r="H17" s="252" t="s">
        <v>152</v>
      </c>
      <c r="I17" s="252"/>
      <c r="J17" s="252" t="s">
        <v>58</v>
      </c>
      <c r="K17" s="252"/>
      <c r="L17" s="252" t="s">
        <v>57</v>
      </c>
      <c r="M17" s="252"/>
      <c r="N17" s="105" t="s">
        <v>56</v>
      </c>
      <c r="O17" s="253" t="s">
        <v>151</v>
      </c>
      <c r="P17" s="253"/>
      <c r="Q17" s="104" t="s">
        <v>55</v>
      </c>
    </row>
    <row r="18" spans="1:17" ht="240">
      <c r="A18" s="113" t="s">
        <v>189</v>
      </c>
      <c r="B18" s="227">
        <v>3909</v>
      </c>
      <c r="C18" s="228"/>
      <c r="D18" s="112" t="s">
        <v>177</v>
      </c>
      <c r="E18" s="106"/>
      <c r="F18" s="110" t="s">
        <v>184</v>
      </c>
      <c r="G18" s="110" t="s">
        <v>185</v>
      </c>
      <c r="H18" s="225" t="s">
        <v>186</v>
      </c>
      <c r="I18" s="226"/>
      <c r="J18" s="231" t="s">
        <v>187</v>
      </c>
      <c r="K18" s="232"/>
      <c r="L18" s="231" t="s">
        <v>188</v>
      </c>
      <c r="M18" s="232"/>
      <c r="N18" s="111">
        <v>43466</v>
      </c>
      <c r="O18" s="229">
        <v>43830</v>
      </c>
      <c r="P18" s="230"/>
      <c r="Q18" s="112" t="s">
        <v>55</v>
      </c>
    </row>
  </sheetData>
  <mergeCells count="38">
    <mergeCell ref="B17:C17"/>
    <mergeCell ref="H17:I17"/>
    <mergeCell ref="J17:K17"/>
    <mergeCell ref="L17:M17"/>
    <mergeCell ref="O17:P17"/>
    <mergeCell ref="B16:C16"/>
    <mergeCell ref="H16:I16"/>
    <mergeCell ref="J16:K16"/>
    <mergeCell ref="L16:M16"/>
    <mergeCell ref="O16:P16"/>
    <mergeCell ref="A1:O1"/>
    <mergeCell ref="A2:B2"/>
    <mergeCell ref="C2:H2"/>
    <mergeCell ref="K3:L4"/>
    <mergeCell ref="M3:O4"/>
    <mergeCell ref="A4:B5"/>
    <mergeCell ref="C4:H5"/>
    <mergeCell ref="B15:C15"/>
    <mergeCell ref="H15:I15"/>
    <mergeCell ref="J15:K15"/>
    <mergeCell ref="L15:M15"/>
    <mergeCell ref="O15:P15"/>
    <mergeCell ref="K6:L7"/>
    <mergeCell ref="A13:O13"/>
    <mergeCell ref="A14:E14"/>
    <mergeCell ref="F14:M14"/>
    <mergeCell ref="N14:Q14"/>
    <mergeCell ref="A7:B9"/>
    <mergeCell ref="C7:H9"/>
    <mergeCell ref="K9:O11"/>
    <mergeCell ref="A11:B12"/>
    <mergeCell ref="C11:H12"/>
    <mergeCell ref="M6:O7"/>
    <mergeCell ref="H18:I18"/>
    <mergeCell ref="B18:C18"/>
    <mergeCell ref="O18:P18"/>
    <mergeCell ref="L18:M18"/>
    <mergeCell ref="J18:K18"/>
  </mergeCells>
  <pageMargins left="0" right="0" top="0" bottom="0" header="0.5" footer="0.5"/>
  <pageSetup pageOrder="overThenDown"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sheetPr>
  <dimension ref="A1:Z39"/>
  <sheetViews>
    <sheetView topLeftCell="A13" zoomScaleNormal="100" workbookViewId="0">
      <pane xSplit="3" ySplit="5" topLeftCell="D18" activePane="bottomRight" state="frozen"/>
      <selection activeCell="A13" sqref="A13"/>
      <selection pane="topRight" activeCell="D13" sqref="D13"/>
      <selection pane="bottomLeft" activeCell="A18" sqref="A18"/>
      <selection pane="bottomRight" activeCell="E18" sqref="E18"/>
    </sheetView>
  </sheetViews>
  <sheetFormatPr baseColWidth="10" defaultColWidth="9.140625" defaultRowHeight="12.75"/>
  <cols>
    <col min="1" max="1" width="11.42578125" style="71" customWidth="1"/>
    <col min="2" max="2" width="24.5703125" style="71" customWidth="1"/>
    <col min="3" max="3" width="11.42578125" style="71" customWidth="1"/>
    <col min="4" max="4" width="17.7109375" style="71" customWidth="1"/>
    <col min="5" max="5" width="21.28515625" style="71" customWidth="1"/>
    <col min="6" max="6" width="11.42578125" style="71" customWidth="1"/>
    <col min="7" max="7" width="25.42578125" style="71" customWidth="1"/>
    <col min="8" max="8" width="16.85546875" style="71" customWidth="1"/>
    <col min="9" max="9" width="8.85546875" style="71" customWidth="1"/>
    <col min="10" max="10" width="1.140625" style="71" customWidth="1"/>
    <col min="11" max="11" width="25.140625" style="71" customWidth="1"/>
    <col min="12" max="12" width="10.85546875" style="71" customWidth="1"/>
    <col min="13" max="13" width="36.28515625" style="71" customWidth="1"/>
    <col min="14" max="14" width="31.7109375" style="71" customWidth="1"/>
    <col min="15" max="15" width="8.85546875" style="71" customWidth="1"/>
    <col min="16" max="16" width="11.85546875" style="71" customWidth="1"/>
    <col min="17" max="17" width="4" style="71" customWidth="1"/>
    <col min="18" max="18" width="11.85546875" style="71" customWidth="1"/>
    <col min="19" max="19" width="5" style="71" customWidth="1"/>
    <col min="20" max="20" width="11.7109375" style="71" customWidth="1"/>
    <col min="21" max="21" width="12.28515625" style="71" customWidth="1"/>
    <col min="22" max="22" width="12.85546875" style="71" customWidth="1"/>
    <col min="23" max="23" width="3.42578125" style="71" customWidth="1"/>
    <col min="24" max="24" width="15.85546875" style="71" customWidth="1"/>
    <col min="25" max="25" width="17" style="71" customWidth="1"/>
    <col min="26" max="26" width="18.42578125" style="71" hidden="1" customWidth="1"/>
    <col min="27" max="16384" width="9.140625" style="71"/>
  </cols>
  <sheetData>
    <row r="1" spans="1:25" ht="15.95" hidden="1" customHeight="1" thickBot="1">
      <c r="H1" s="264" t="s">
        <v>84</v>
      </c>
      <c r="I1" s="264"/>
      <c r="J1" s="264"/>
      <c r="K1" s="264"/>
      <c r="L1" s="264"/>
      <c r="M1" s="264"/>
      <c r="N1" s="264"/>
      <c r="O1" s="264"/>
      <c r="P1" s="264"/>
      <c r="Q1" s="264"/>
      <c r="R1" s="264"/>
      <c r="S1" s="264"/>
      <c r="T1" s="264"/>
      <c r="U1" s="264"/>
      <c r="V1" s="264"/>
      <c r="W1" s="72"/>
      <c r="X1" s="72"/>
      <c r="Y1" s="72"/>
    </row>
    <row r="2" spans="1:25" ht="24.95" hidden="1" customHeight="1" thickBot="1">
      <c r="H2" s="254" t="s">
        <v>96</v>
      </c>
      <c r="I2" s="254"/>
      <c r="J2" s="255" t="s">
        <v>95</v>
      </c>
      <c r="K2" s="255"/>
      <c r="L2" s="255"/>
      <c r="M2" s="255"/>
      <c r="N2" s="255"/>
      <c r="O2" s="255"/>
      <c r="P2" s="72"/>
      <c r="Q2" s="72"/>
      <c r="R2" s="72"/>
      <c r="S2" s="72"/>
      <c r="T2" s="72"/>
      <c r="U2" s="72"/>
      <c r="V2" s="72"/>
      <c r="W2" s="72"/>
      <c r="X2" s="72"/>
      <c r="Y2" s="72"/>
    </row>
    <row r="3" spans="1:25" ht="9" hidden="1" customHeight="1" thickBot="1">
      <c r="H3" s="72"/>
      <c r="I3" s="72"/>
      <c r="J3" s="72"/>
      <c r="K3" s="72"/>
      <c r="L3" s="72"/>
      <c r="M3" s="72"/>
      <c r="N3" s="72"/>
      <c r="O3" s="72"/>
      <c r="P3" s="72"/>
      <c r="Q3" s="72"/>
      <c r="R3" s="254" t="s">
        <v>94</v>
      </c>
      <c r="S3" s="254"/>
      <c r="T3" s="255" t="s">
        <v>93</v>
      </c>
      <c r="U3" s="255"/>
      <c r="V3" s="255"/>
      <c r="W3" s="72"/>
      <c r="X3" s="72"/>
      <c r="Y3" s="72"/>
    </row>
    <row r="4" spans="1:25" ht="15.95" hidden="1" customHeight="1" thickBot="1">
      <c r="H4" s="254" t="s">
        <v>92</v>
      </c>
      <c r="I4" s="254"/>
      <c r="J4" s="255" t="s">
        <v>91</v>
      </c>
      <c r="K4" s="255"/>
      <c r="L4" s="255"/>
      <c r="M4" s="255"/>
      <c r="N4" s="255"/>
      <c r="O4" s="255"/>
      <c r="P4" s="72"/>
      <c r="Q4" s="72"/>
      <c r="R4" s="254"/>
      <c r="S4" s="254"/>
      <c r="T4" s="255"/>
      <c r="U4" s="255"/>
      <c r="V4" s="255"/>
      <c r="W4" s="72"/>
      <c r="X4" s="72"/>
      <c r="Y4" s="72"/>
    </row>
    <row r="5" spans="1:25" ht="9" hidden="1" customHeight="1" thickBot="1">
      <c r="H5" s="254"/>
      <c r="I5" s="254"/>
      <c r="J5" s="255"/>
      <c r="K5" s="255"/>
      <c r="L5" s="255"/>
      <c r="M5" s="255"/>
      <c r="N5" s="255"/>
      <c r="O5" s="255"/>
      <c r="P5" s="72"/>
      <c r="Q5" s="72"/>
      <c r="R5" s="72"/>
      <c r="S5" s="72"/>
      <c r="T5" s="72"/>
      <c r="U5" s="72"/>
      <c r="V5" s="72"/>
      <c r="W5" s="72"/>
      <c r="X5" s="72"/>
      <c r="Y5" s="72"/>
    </row>
    <row r="6" spans="1:25" ht="9" hidden="1" customHeight="1" thickBot="1">
      <c r="H6" s="72"/>
      <c r="I6" s="72"/>
      <c r="J6" s="72"/>
      <c r="K6" s="72"/>
      <c r="L6" s="72"/>
      <c r="M6" s="72"/>
      <c r="N6" s="72"/>
      <c r="O6" s="72"/>
      <c r="P6" s="72"/>
      <c r="Q6" s="72"/>
      <c r="R6" s="254" t="s">
        <v>90</v>
      </c>
      <c r="S6" s="254"/>
      <c r="T6" s="255" t="s">
        <v>89</v>
      </c>
      <c r="U6" s="255"/>
      <c r="V6" s="255"/>
      <c r="W6" s="72"/>
      <c r="X6" s="72"/>
      <c r="Y6" s="72"/>
    </row>
    <row r="7" spans="1:25" ht="15.95" hidden="1" customHeight="1" thickBot="1">
      <c r="H7" s="254" t="s">
        <v>88</v>
      </c>
      <c r="I7" s="254"/>
      <c r="J7" s="255" t="s">
        <v>87</v>
      </c>
      <c r="K7" s="255"/>
      <c r="L7" s="255"/>
      <c r="M7" s="255"/>
      <c r="N7" s="255"/>
      <c r="O7" s="255"/>
      <c r="P7" s="72"/>
      <c r="Q7" s="72"/>
      <c r="R7" s="254"/>
      <c r="S7" s="254"/>
      <c r="T7" s="255"/>
      <c r="U7" s="255"/>
      <c r="V7" s="255"/>
      <c r="W7" s="72"/>
      <c r="X7" s="72"/>
      <c r="Y7" s="72"/>
    </row>
    <row r="8" spans="1:25" ht="6" hidden="1" customHeight="1" thickBot="1">
      <c r="H8" s="254"/>
      <c r="I8" s="254"/>
      <c r="J8" s="255"/>
      <c r="K8" s="255"/>
      <c r="L8" s="255"/>
      <c r="M8" s="255"/>
      <c r="N8" s="255"/>
      <c r="O8" s="255"/>
      <c r="P8" s="72"/>
      <c r="Q8" s="72"/>
      <c r="R8" s="72"/>
      <c r="S8" s="72"/>
      <c r="T8" s="72"/>
      <c r="U8" s="72"/>
      <c r="V8" s="72"/>
      <c r="W8" s="72"/>
      <c r="X8" s="72"/>
      <c r="Y8" s="72"/>
    </row>
    <row r="9" spans="1:25" ht="3" hidden="1" customHeight="1" thickBot="1">
      <c r="H9" s="254"/>
      <c r="I9" s="254"/>
      <c r="J9" s="255"/>
      <c r="K9" s="255"/>
      <c r="L9" s="255"/>
      <c r="M9" s="255"/>
      <c r="N9" s="255"/>
      <c r="O9" s="255"/>
      <c r="P9" s="72"/>
      <c r="Q9" s="72"/>
      <c r="R9" s="264" t="s">
        <v>84</v>
      </c>
      <c r="S9" s="264"/>
      <c r="T9" s="264"/>
      <c r="U9" s="264"/>
      <c r="V9" s="264"/>
      <c r="W9" s="72"/>
      <c r="X9" s="72"/>
      <c r="Y9" s="72"/>
    </row>
    <row r="10" spans="1:25" ht="11.1" hidden="1" customHeight="1" thickBot="1">
      <c r="H10" s="72"/>
      <c r="I10" s="72"/>
      <c r="J10" s="72"/>
      <c r="K10" s="72"/>
      <c r="L10" s="72"/>
      <c r="M10" s="72"/>
      <c r="N10" s="72"/>
      <c r="O10" s="72"/>
      <c r="P10" s="72"/>
      <c r="Q10" s="72"/>
      <c r="R10" s="264"/>
      <c r="S10" s="264"/>
      <c r="T10" s="264"/>
      <c r="U10" s="264"/>
      <c r="V10" s="264"/>
      <c r="W10" s="72"/>
      <c r="X10" s="72"/>
      <c r="Y10" s="72"/>
    </row>
    <row r="11" spans="1:25" ht="6" hidden="1" customHeight="1" thickBot="1">
      <c r="H11" s="254" t="s">
        <v>86</v>
      </c>
      <c r="I11" s="254"/>
      <c r="J11" s="255" t="s">
        <v>85</v>
      </c>
      <c r="K11" s="255"/>
      <c r="L11" s="255"/>
      <c r="M11" s="255"/>
      <c r="N11" s="255"/>
      <c r="O11" s="255"/>
      <c r="P11" s="72"/>
      <c r="Q11" s="72"/>
      <c r="R11" s="264"/>
      <c r="S11" s="264"/>
      <c r="T11" s="264"/>
      <c r="U11" s="264"/>
      <c r="V11" s="264"/>
      <c r="W11" s="72"/>
      <c r="X11" s="72"/>
      <c r="Y11" s="72"/>
    </row>
    <row r="12" spans="1:25" ht="18.95" hidden="1" customHeight="1" thickBot="1">
      <c r="H12" s="254"/>
      <c r="I12" s="254"/>
      <c r="J12" s="255"/>
      <c r="K12" s="255"/>
      <c r="L12" s="255"/>
      <c r="M12" s="255"/>
      <c r="N12" s="255"/>
      <c r="O12" s="255"/>
      <c r="P12" s="72"/>
      <c r="Q12" s="72"/>
      <c r="R12" s="72"/>
      <c r="S12" s="72"/>
      <c r="T12" s="72"/>
      <c r="U12" s="72"/>
      <c r="V12" s="72"/>
      <c r="W12" s="72"/>
      <c r="X12" s="72"/>
      <c r="Y12" s="72"/>
    </row>
    <row r="13" spans="1:25" ht="18.95" customHeight="1">
      <c r="B13" s="266" t="s">
        <v>0</v>
      </c>
      <c r="C13" s="267"/>
      <c r="D13" s="267"/>
      <c r="E13" s="267"/>
      <c r="F13" s="267"/>
      <c r="G13" s="267"/>
      <c r="H13" s="267"/>
      <c r="I13" s="267"/>
      <c r="J13" s="267"/>
      <c r="K13" s="267"/>
      <c r="L13" s="267"/>
      <c r="M13" s="267"/>
      <c r="N13" s="267"/>
      <c r="O13" s="267"/>
      <c r="P13" s="267"/>
      <c r="Q13" s="267"/>
      <c r="R13" s="267"/>
      <c r="S13" s="267"/>
      <c r="T13" s="267"/>
      <c r="U13" s="267"/>
      <c r="V13" s="267"/>
      <c r="W13" s="267"/>
      <c r="X13" s="267"/>
      <c r="Y13" s="267"/>
    </row>
    <row r="14" spans="1:25" ht="18.95" customHeight="1">
      <c r="A14" s="155"/>
      <c r="B14" s="266" t="s">
        <v>149</v>
      </c>
      <c r="C14" s="267"/>
      <c r="D14" s="267"/>
      <c r="E14" s="267"/>
      <c r="F14" s="267"/>
      <c r="G14" s="267"/>
      <c r="H14" s="267"/>
      <c r="I14" s="267"/>
      <c r="J14" s="267"/>
      <c r="K14" s="267"/>
      <c r="L14" s="267"/>
      <c r="M14" s="267"/>
      <c r="N14" s="267"/>
      <c r="O14" s="267"/>
      <c r="P14" s="267"/>
      <c r="Q14" s="267"/>
      <c r="R14" s="267"/>
      <c r="S14" s="267"/>
      <c r="T14" s="267"/>
      <c r="U14" s="267"/>
      <c r="V14" s="267"/>
      <c r="W14" s="267"/>
      <c r="X14" s="267"/>
      <c r="Y14" s="267"/>
    </row>
    <row r="15" spans="1:25" ht="20.100000000000001" customHeight="1" thickBot="1">
      <c r="H15" s="264" t="s">
        <v>84</v>
      </c>
      <c r="I15" s="264"/>
      <c r="J15" s="264"/>
      <c r="K15" s="264"/>
      <c r="L15" s="264"/>
      <c r="M15" s="264"/>
      <c r="N15" s="264"/>
      <c r="O15" s="264"/>
      <c r="P15" s="264"/>
      <c r="Q15" s="264"/>
      <c r="R15" s="264"/>
      <c r="S15" s="264"/>
      <c r="T15" s="264"/>
      <c r="U15" s="264"/>
      <c r="V15" s="264"/>
      <c r="W15" s="72"/>
      <c r="X15" s="72"/>
      <c r="Y15" s="72"/>
    </row>
    <row r="16" spans="1:25" ht="32.450000000000003" customHeight="1">
      <c r="A16" s="73" t="s">
        <v>83</v>
      </c>
      <c r="B16" s="156" t="s">
        <v>43</v>
      </c>
      <c r="C16" s="156" t="s">
        <v>82</v>
      </c>
      <c r="D16" s="156" t="s">
        <v>46</v>
      </c>
      <c r="E16" s="156" t="s">
        <v>81</v>
      </c>
      <c r="F16" s="157" t="s">
        <v>80</v>
      </c>
      <c r="G16" s="158" t="s">
        <v>79</v>
      </c>
      <c r="H16" s="265" t="s">
        <v>78</v>
      </c>
      <c r="I16" s="265"/>
      <c r="J16" s="265"/>
      <c r="K16" s="265"/>
      <c r="L16" s="265"/>
      <c r="M16" s="259" t="s">
        <v>77</v>
      </c>
      <c r="N16" s="259"/>
      <c r="O16" s="259"/>
      <c r="P16" s="259"/>
      <c r="Q16" s="259"/>
      <c r="R16" s="259"/>
      <c r="S16" s="259"/>
      <c r="T16" s="259"/>
      <c r="U16" s="259" t="s">
        <v>76</v>
      </c>
      <c r="V16" s="259"/>
      <c r="W16" s="259"/>
      <c r="X16" s="259"/>
      <c r="Y16" s="260"/>
    </row>
    <row r="17" spans="1:26" ht="32.25" customHeight="1" thickBot="1">
      <c r="A17" s="74"/>
      <c r="B17" s="159"/>
      <c r="C17" s="159"/>
      <c r="D17" s="159"/>
      <c r="E17" s="159"/>
      <c r="F17" s="159"/>
      <c r="G17" s="159"/>
      <c r="H17" s="160" t="s">
        <v>75</v>
      </c>
      <c r="I17" s="261" t="s">
        <v>74</v>
      </c>
      <c r="J17" s="261"/>
      <c r="K17" s="161" t="s">
        <v>73</v>
      </c>
      <c r="L17" s="160" t="s">
        <v>72</v>
      </c>
      <c r="M17" s="162" t="s">
        <v>71</v>
      </c>
      <c r="N17" s="162" t="s">
        <v>70</v>
      </c>
      <c r="O17" s="265" t="s">
        <v>69</v>
      </c>
      <c r="P17" s="265"/>
      <c r="Q17" s="265" t="s">
        <v>68</v>
      </c>
      <c r="R17" s="265"/>
      <c r="S17" s="265" t="s">
        <v>67</v>
      </c>
      <c r="T17" s="265"/>
      <c r="U17" s="162" t="s">
        <v>66</v>
      </c>
      <c r="V17" s="265" t="s">
        <v>65</v>
      </c>
      <c r="W17" s="265"/>
      <c r="X17" s="162" t="s">
        <v>64</v>
      </c>
      <c r="Y17" s="193" t="s">
        <v>63</v>
      </c>
      <c r="Z17" s="129" t="s">
        <v>231</v>
      </c>
    </row>
    <row r="18" spans="1:26" ht="102.75" thickBot="1">
      <c r="A18" s="75">
        <v>4080</v>
      </c>
      <c r="B18" s="163" t="s">
        <v>242</v>
      </c>
      <c r="C18" s="164">
        <v>7</v>
      </c>
      <c r="D18" s="165">
        <v>43850</v>
      </c>
      <c r="E18" s="165">
        <v>44196</v>
      </c>
      <c r="F18" s="166">
        <v>6664</v>
      </c>
      <c r="G18" s="195" t="s">
        <v>243</v>
      </c>
      <c r="H18" s="76" t="s">
        <v>62</v>
      </c>
      <c r="I18" s="256">
        <v>4080</v>
      </c>
      <c r="J18" s="256"/>
      <c r="K18" s="76" t="s">
        <v>60</v>
      </c>
      <c r="L18" s="76" t="s">
        <v>59</v>
      </c>
      <c r="M18" s="77" t="s">
        <v>244</v>
      </c>
      <c r="N18" s="77" t="s">
        <v>223</v>
      </c>
      <c r="O18" s="257" t="s">
        <v>224</v>
      </c>
      <c r="P18" s="257"/>
      <c r="Q18" s="257" t="s">
        <v>187</v>
      </c>
      <c r="R18" s="257"/>
      <c r="S18" s="257" t="s">
        <v>57</v>
      </c>
      <c r="T18" s="257"/>
      <c r="U18" s="121">
        <v>43850</v>
      </c>
      <c r="V18" s="258">
        <v>44196</v>
      </c>
      <c r="W18" s="257"/>
      <c r="X18" s="121">
        <v>44195</v>
      </c>
      <c r="Y18" s="78" t="s">
        <v>55</v>
      </c>
      <c r="Z18" s="149">
        <v>1005269233</v>
      </c>
    </row>
    <row r="19" spans="1:26" ht="15">
      <c r="X19" s="262"/>
      <c r="Y19" s="263"/>
    </row>
    <row r="21" spans="1:26" hidden="1">
      <c r="A21" s="71" t="s">
        <v>54</v>
      </c>
    </row>
    <row r="39" spans="7:7">
      <c r="G39" s="129"/>
    </row>
  </sheetData>
  <mergeCells count="31">
    <mergeCell ref="X19:Y19"/>
    <mergeCell ref="H1:V1"/>
    <mergeCell ref="H2:I2"/>
    <mergeCell ref="J2:O2"/>
    <mergeCell ref="R3:S4"/>
    <mergeCell ref="T3:V4"/>
    <mergeCell ref="H4:I5"/>
    <mergeCell ref="J4:O5"/>
    <mergeCell ref="O17:P17"/>
    <mergeCell ref="Q17:R17"/>
    <mergeCell ref="S17:T17"/>
    <mergeCell ref="V17:W17"/>
    <mergeCell ref="R6:S7"/>
    <mergeCell ref="H7:I9"/>
    <mergeCell ref="J7:O9"/>
    <mergeCell ref="R9:V11"/>
    <mergeCell ref="H11:I12"/>
    <mergeCell ref="J11:O12"/>
    <mergeCell ref="T6:V7"/>
    <mergeCell ref="I18:J18"/>
    <mergeCell ref="O18:P18"/>
    <mergeCell ref="Q18:R18"/>
    <mergeCell ref="S18:T18"/>
    <mergeCell ref="V18:W18"/>
    <mergeCell ref="M16:T16"/>
    <mergeCell ref="U16:Y16"/>
    <mergeCell ref="I17:J17"/>
    <mergeCell ref="H15:V15"/>
    <mergeCell ref="H16:L16"/>
    <mergeCell ref="B13:Y13"/>
    <mergeCell ref="B14:Y14"/>
  </mergeCells>
  <pageMargins left="0" right="0" top="0" bottom="0" header="0.5" footer="0.5"/>
  <pageSetup pageOrder="overThenDown"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pageSetUpPr fitToPage="1"/>
  </sheetPr>
  <dimension ref="A2:H11"/>
  <sheetViews>
    <sheetView zoomScale="90" zoomScaleNormal="90" workbookViewId="0">
      <pane xSplit="4" ySplit="5" topLeftCell="E10" activePane="bottomRight" state="frozen"/>
      <selection pane="topRight" activeCell="E1" sqref="E1"/>
      <selection pane="bottomLeft" activeCell="A6" sqref="A6"/>
      <selection pane="bottomRight" activeCell="A10" sqref="A10"/>
    </sheetView>
  </sheetViews>
  <sheetFormatPr baseColWidth="10" defaultRowHeight="15"/>
  <cols>
    <col min="1" max="1" width="34.85546875" customWidth="1"/>
    <col min="2" max="2" width="15.5703125" bestFit="1" customWidth="1"/>
    <col min="3" max="3" width="45" customWidth="1"/>
    <col min="4" max="4" width="15.7109375" customWidth="1"/>
    <col min="5" max="5" width="25.7109375" customWidth="1"/>
    <col min="6" max="6" width="15" customWidth="1"/>
    <col min="7" max="7" width="15.5703125" customWidth="1"/>
    <col min="8" max="8" width="23.42578125" hidden="1" customWidth="1"/>
  </cols>
  <sheetData>
    <row r="2" spans="1:8">
      <c r="A2" s="268" t="s">
        <v>0</v>
      </c>
      <c r="B2" s="269"/>
      <c r="C2" s="269"/>
      <c r="D2" s="269"/>
      <c r="E2" s="269"/>
      <c r="F2" s="269"/>
      <c r="G2" s="269"/>
    </row>
    <row r="3" spans="1:8">
      <c r="A3" s="268" t="s">
        <v>7</v>
      </c>
      <c r="B3" s="269"/>
      <c r="C3" s="269"/>
      <c r="D3" s="269"/>
      <c r="E3" s="269"/>
      <c r="F3" s="269"/>
      <c r="G3" s="269"/>
    </row>
    <row r="4" spans="1:8" ht="30" customHeight="1">
      <c r="A4" s="1"/>
      <c r="B4" s="2"/>
      <c r="C4" s="2"/>
      <c r="D4" s="2"/>
      <c r="E4" s="2"/>
      <c r="F4" s="2"/>
    </row>
    <row r="5" spans="1:8">
      <c r="A5" s="167" t="s">
        <v>1</v>
      </c>
      <c r="B5" s="168" t="s">
        <v>165</v>
      </c>
      <c r="C5" s="169" t="s">
        <v>160</v>
      </c>
      <c r="D5" s="169" t="s">
        <v>3</v>
      </c>
      <c r="E5" s="169" t="s">
        <v>4</v>
      </c>
      <c r="F5" s="169" t="s">
        <v>21</v>
      </c>
      <c r="G5" s="169" t="s">
        <v>22</v>
      </c>
      <c r="H5" t="s">
        <v>231</v>
      </c>
    </row>
    <row r="6" spans="1:8" ht="250.9" customHeight="1">
      <c r="A6" s="270" t="s">
        <v>6</v>
      </c>
      <c r="B6" s="51">
        <v>4436</v>
      </c>
      <c r="C6" s="51" t="s">
        <v>199</v>
      </c>
      <c r="D6" s="93">
        <v>1</v>
      </c>
      <c r="E6" s="51" t="s">
        <v>209</v>
      </c>
      <c r="F6" s="85">
        <v>43850</v>
      </c>
      <c r="G6" s="85">
        <v>44183</v>
      </c>
      <c r="H6">
        <f>103338900+123777038+78054900+98242100+140767000</f>
        <v>544179938</v>
      </c>
    </row>
    <row r="7" spans="1:8" ht="222.6" customHeight="1">
      <c r="A7" s="270"/>
      <c r="B7" s="51">
        <v>4446</v>
      </c>
      <c r="C7" s="51" t="s">
        <v>208</v>
      </c>
      <c r="D7" s="93">
        <v>1</v>
      </c>
      <c r="E7" s="51" t="s">
        <v>209</v>
      </c>
      <c r="F7" s="85">
        <v>43850</v>
      </c>
      <c r="G7" s="85">
        <v>44176</v>
      </c>
      <c r="H7" s="148">
        <f>174290600+112660500+99294000</f>
        <v>386245100</v>
      </c>
    </row>
    <row r="8" spans="1:8" ht="151.15" customHeight="1">
      <c r="A8" s="270"/>
      <c r="B8" s="133">
        <v>4355</v>
      </c>
      <c r="C8" s="133" t="s">
        <v>230</v>
      </c>
      <c r="D8" s="93">
        <v>1</v>
      </c>
      <c r="E8" s="133" t="s">
        <v>143</v>
      </c>
      <c r="F8" s="85">
        <v>43831</v>
      </c>
      <c r="G8" s="85">
        <v>44196</v>
      </c>
      <c r="H8" s="26"/>
    </row>
    <row r="9" spans="1:8" ht="366" customHeight="1">
      <c r="A9" s="271"/>
      <c r="B9" s="51">
        <v>4440</v>
      </c>
      <c r="C9" s="51" t="s">
        <v>200</v>
      </c>
      <c r="D9" s="93">
        <v>1</v>
      </c>
      <c r="E9" s="51" t="s">
        <v>209</v>
      </c>
      <c r="F9" s="85">
        <v>43850</v>
      </c>
      <c r="G9" s="85">
        <v>44183</v>
      </c>
      <c r="H9" s="15">
        <f>123755400+45455300+42042500</f>
        <v>211253200</v>
      </c>
    </row>
    <row r="10" spans="1:8" ht="45">
      <c r="A10" s="130" t="s">
        <v>207</v>
      </c>
      <c r="B10" s="197">
        <v>4507</v>
      </c>
      <c r="C10" s="194" t="s">
        <v>206</v>
      </c>
      <c r="D10" s="131">
        <v>1</v>
      </c>
      <c r="E10" s="130" t="s">
        <v>143</v>
      </c>
      <c r="F10" s="132">
        <v>43845</v>
      </c>
      <c r="G10" s="132">
        <v>44196</v>
      </c>
      <c r="H10" s="147"/>
    </row>
    <row r="11" spans="1:8">
      <c r="F11" s="272"/>
      <c r="G11" s="272"/>
      <c r="H11" s="150">
        <f>SUM(H6:H10)</f>
        <v>1141678238</v>
      </c>
    </row>
  </sheetData>
  <mergeCells count="4">
    <mergeCell ref="A2:G2"/>
    <mergeCell ref="A3:G3"/>
    <mergeCell ref="A6:A9"/>
    <mergeCell ref="F11:G11"/>
  </mergeCells>
  <pageMargins left="0.70866141732283472" right="0.70866141732283472" top="0.74803149606299213" bottom="0.74803149606299213" header="0.31496062992125984" footer="0.31496062992125984"/>
  <pageSetup scale="7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sheetPr>
  <dimension ref="A1:G35"/>
  <sheetViews>
    <sheetView zoomScale="90" zoomScaleNormal="90" workbookViewId="0">
      <selection activeCell="A3" sqref="A3:F3"/>
    </sheetView>
  </sheetViews>
  <sheetFormatPr baseColWidth="10" defaultRowHeight="15"/>
  <cols>
    <col min="1" max="1" width="20.85546875" customWidth="1"/>
    <col min="2" max="2" width="9.28515625" customWidth="1"/>
    <col min="3" max="3" width="44.7109375" customWidth="1"/>
    <col min="4" max="4" width="7.42578125" customWidth="1"/>
    <col min="5" max="5" width="25.5703125" customWidth="1"/>
    <col min="6" max="6" width="21.42578125" customWidth="1"/>
    <col min="7" max="7" width="26" hidden="1" customWidth="1"/>
  </cols>
  <sheetData>
    <row r="1" spans="1:7" ht="15.75" thickBot="1"/>
    <row r="2" spans="1:7" ht="18" customHeight="1">
      <c r="A2" s="282" t="s">
        <v>0</v>
      </c>
      <c r="B2" s="283"/>
      <c r="C2" s="283"/>
      <c r="D2" s="283"/>
      <c r="E2" s="283"/>
      <c r="F2" s="284"/>
    </row>
    <row r="3" spans="1:7" ht="18" customHeight="1">
      <c r="A3" s="285" t="s">
        <v>136</v>
      </c>
      <c r="B3" s="286"/>
      <c r="C3" s="286"/>
      <c r="D3" s="286"/>
      <c r="E3" s="286"/>
      <c r="F3" s="287"/>
    </row>
    <row r="4" spans="1:7" ht="36" customHeight="1" thickBot="1">
      <c r="A4" s="86" t="s">
        <v>1</v>
      </c>
      <c r="B4" s="288" t="s">
        <v>168</v>
      </c>
      <c r="C4" s="288"/>
      <c r="D4" s="87" t="s">
        <v>45</v>
      </c>
      <c r="E4" s="87" t="s">
        <v>4</v>
      </c>
      <c r="F4" s="88" t="s">
        <v>107</v>
      </c>
    </row>
    <row r="5" spans="1:7" ht="30" customHeight="1">
      <c r="A5" s="282" t="s">
        <v>0</v>
      </c>
      <c r="B5" s="283"/>
      <c r="C5" s="283"/>
      <c r="D5" s="283"/>
      <c r="E5" s="283"/>
      <c r="F5" s="284"/>
    </row>
    <row r="6" spans="1:7" ht="14.25" customHeight="1" thickBot="1">
      <c r="A6" s="289" t="s">
        <v>136</v>
      </c>
      <c r="B6" s="290"/>
      <c r="C6" s="290"/>
      <c r="D6" s="290"/>
      <c r="E6" s="290"/>
      <c r="F6" s="291"/>
      <c r="G6" t="s">
        <v>231</v>
      </c>
    </row>
    <row r="7" spans="1:7" ht="102" customHeight="1">
      <c r="A7" s="294" t="s">
        <v>150</v>
      </c>
      <c r="B7" s="109">
        <v>4470</v>
      </c>
      <c r="C7" s="109" t="s">
        <v>201</v>
      </c>
      <c r="D7" s="205">
        <v>4</v>
      </c>
      <c r="E7" s="200" t="s">
        <v>203</v>
      </c>
      <c r="F7" s="201" t="s">
        <v>236</v>
      </c>
      <c r="G7" s="144">
        <f>(14363333+3826666+1843208+17603280+4980000+4980000+16750000)</f>
        <v>64346487</v>
      </c>
    </row>
    <row r="8" spans="1:7" ht="102" customHeight="1">
      <c r="A8" s="292"/>
      <c r="B8" s="90">
        <v>4474</v>
      </c>
      <c r="C8" s="90" t="s">
        <v>213</v>
      </c>
      <c r="D8" s="199">
        <v>3</v>
      </c>
      <c r="E8" s="200" t="s">
        <v>203</v>
      </c>
      <c r="F8" s="201" t="s">
        <v>236</v>
      </c>
      <c r="G8" s="144">
        <f>32045000+33952727</f>
        <v>65997727</v>
      </c>
    </row>
    <row r="9" spans="1:7" ht="102" customHeight="1">
      <c r="A9" s="292"/>
      <c r="B9" s="90">
        <v>4475</v>
      </c>
      <c r="C9" s="90" t="s">
        <v>212</v>
      </c>
      <c r="D9" s="199">
        <v>3</v>
      </c>
      <c r="E9" s="200" t="s">
        <v>203</v>
      </c>
      <c r="F9" s="201" t="s">
        <v>236</v>
      </c>
      <c r="G9" s="144">
        <f>17733999+49316398+49211496+97720000</f>
        <v>213981893</v>
      </c>
    </row>
    <row r="10" spans="1:7" ht="102" customHeight="1">
      <c r="A10" s="292"/>
      <c r="B10" s="90">
        <v>4476</v>
      </c>
      <c r="C10" s="90" t="s">
        <v>211</v>
      </c>
      <c r="D10" s="199">
        <v>2</v>
      </c>
      <c r="E10" s="200" t="s">
        <v>203</v>
      </c>
      <c r="F10" s="201" t="s">
        <v>236</v>
      </c>
      <c r="G10" s="144">
        <f>5529625+16438799+6107500</f>
        <v>28075924</v>
      </c>
    </row>
    <row r="11" spans="1:7" ht="102" customHeight="1">
      <c r="A11" s="292"/>
      <c r="B11" s="90">
        <v>4477</v>
      </c>
      <c r="C11" s="90" t="s">
        <v>210</v>
      </c>
      <c r="D11" s="199">
        <v>2</v>
      </c>
      <c r="E11" s="200" t="s">
        <v>203</v>
      </c>
      <c r="F11" s="201" t="s">
        <v>236</v>
      </c>
      <c r="G11" s="144">
        <f>8777999+16438799+6107500</f>
        <v>31324298</v>
      </c>
    </row>
    <row r="12" spans="1:7" ht="102" customHeight="1">
      <c r="A12" s="292"/>
      <c r="B12" s="90">
        <v>4471</v>
      </c>
      <c r="C12" s="90" t="s">
        <v>214</v>
      </c>
      <c r="D12" s="198">
        <v>1</v>
      </c>
      <c r="E12" s="200" t="s">
        <v>203</v>
      </c>
      <c r="F12" s="201" t="s">
        <v>236</v>
      </c>
      <c r="G12" s="144">
        <f>14363333+24566665+7372833+41088320+9960000+26498498+41875000</f>
        <v>165724649</v>
      </c>
    </row>
    <row r="13" spans="1:7" ht="102" customHeight="1">
      <c r="A13" s="292"/>
      <c r="B13" s="90">
        <v>4468</v>
      </c>
      <c r="C13" s="90" t="s">
        <v>215</v>
      </c>
      <c r="D13" s="206">
        <v>1</v>
      </c>
      <c r="E13" s="200" t="s">
        <v>203</v>
      </c>
      <c r="F13" s="201" t="s">
        <v>237</v>
      </c>
      <c r="G13" s="144">
        <f>32045000+33629998+48503896+9022859</f>
        <v>123201753</v>
      </c>
    </row>
    <row r="14" spans="1:7" ht="102" customHeight="1">
      <c r="A14" s="292"/>
      <c r="B14" s="90">
        <v>4450</v>
      </c>
      <c r="C14" s="90" t="s">
        <v>217</v>
      </c>
      <c r="D14" s="198">
        <v>1</v>
      </c>
      <c r="E14" s="185" t="s">
        <v>203</v>
      </c>
      <c r="F14" s="186" t="s">
        <v>202</v>
      </c>
      <c r="G14" s="144">
        <f>7543083+18432083+17555998+24900000</f>
        <v>68431164</v>
      </c>
    </row>
    <row r="15" spans="1:7" ht="102" customHeight="1">
      <c r="A15" s="292"/>
      <c r="B15" s="90">
        <v>4466</v>
      </c>
      <c r="C15" s="90" t="s">
        <v>204</v>
      </c>
      <c r="D15" s="198">
        <v>1</v>
      </c>
      <c r="E15" s="185" t="s">
        <v>203</v>
      </c>
      <c r="F15" s="186" t="s">
        <v>202</v>
      </c>
      <c r="G15" s="144">
        <f>50444998+16756737+55369996</f>
        <v>122571731</v>
      </c>
    </row>
    <row r="16" spans="1:7" ht="102" customHeight="1">
      <c r="A16" s="293"/>
      <c r="B16" s="90">
        <v>4467</v>
      </c>
      <c r="C16" s="90" t="s">
        <v>216</v>
      </c>
      <c r="D16" s="198">
        <v>1</v>
      </c>
      <c r="E16" s="200" t="s">
        <v>203</v>
      </c>
      <c r="F16" s="201" t="s">
        <v>236</v>
      </c>
      <c r="G16" s="144">
        <f>3686417+4980000</f>
        <v>8666417</v>
      </c>
    </row>
    <row r="17" spans="1:7" ht="102" customHeight="1">
      <c r="A17" s="170" t="s">
        <v>137</v>
      </c>
      <c r="B17" s="89">
        <v>4469</v>
      </c>
      <c r="C17" s="89" t="s">
        <v>205</v>
      </c>
      <c r="D17" s="202">
        <v>8</v>
      </c>
      <c r="E17" s="200" t="s">
        <v>203</v>
      </c>
      <c r="F17" s="201" t="s">
        <v>236</v>
      </c>
      <c r="G17" s="144">
        <v>0</v>
      </c>
    </row>
    <row r="18" spans="1:7" ht="102" customHeight="1">
      <c r="A18" s="289" t="s">
        <v>245</v>
      </c>
      <c r="B18" s="204">
        <v>4479</v>
      </c>
      <c r="C18" s="89" t="s">
        <v>219</v>
      </c>
      <c r="D18" s="202">
        <v>4</v>
      </c>
      <c r="E18" s="200" t="s">
        <v>8</v>
      </c>
      <c r="F18" s="203" t="s">
        <v>202</v>
      </c>
      <c r="G18" s="145"/>
    </row>
    <row r="19" spans="1:7" s="16" customFormat="1" ht="110.25" customHeight="1">
      <c r="A19" s="293"/>
      <c r="B19" s="89">
        <v>4472</v>
      </c>
      <c r="C19" s="89" t="s">
        <v>218</v>
      </c>
      <c r="D19" s="199">
        <v>2</v>
      </c>
      <c r="E19" s="204" t="s">
        <v>138</v>
      </c>
      <c r="F19" s="201" t="s">
        <v>238</v>
      </c>
      <c r="G19" s="144">
        <f>14551163+25125000</f>
        <v>39676163</v>
      </c>
    </row>
    <row r="20" spans="1:7" ht="102" hidden="1" customHeight="1">
      <c r="A20" s="171" t="s">
        <v>139</v>
      </c>
      <c r="B20" s="137"/>
      <c r="C20" s="137"/>
      <c r="D20" s="138"/>
      <c r="E20" s="137"/>
      <c r="F20" s="139"/>
    </row>
    <row r="21" spans="1:7" ht="31.5" customHeight="1">
      <c r="A21" s="289" t="s">
        <v>232</v>
      </c>
      <c r="B21" s="140" t="s">
        <v>225</v>
      </c>
      <c r="C21" s="141" t="s">
        <v>222</v>
      </c>
      <c r="D21" s="273" t="s">
        <v>233</v>
      </c>
      <c r="E21" s="274"/>
      <c r="F21" s="275"/>
    </row>
    <row r="22" spans="1:7" ht="31.5" customHeight="1">
      <c r="A22" s="292"/>
      <c r="B22" s="140" t="s">
        <v>225</v>
      </c>
      <c r="C22" s="141" t="s">
        <v>226</v>
      </c>
      <c r="D22" s="276"/>
      <c r="E22" s="277"/>
      <c r="F22" s="278"/>
    </row>
    <row r="23" spans="1:7" ht="47.25">
      <c r="A23" s="292"/>
      <c r="B23" s="140" t="s">
        <v>225</v>
      </c>
      <c r="C23" s="140" t="s">
        <v>246</v>
      </c>
      <c r="D23" s="276"/>
      <c r="E23" s="277"/>
      <c r="F23" s="278"/>
    </row>
    <row r="24" spans="1:7" ht="48" thickBot="1">
      <c r="A24" s="293"/>
      <c r="B24" s="142" t="s">
        <v>225</v>
      </c>
      <c r="C24" s="142" t="s">
        <v>227</v>
      </c>
      <c r="D24" s="279"/>
      <c r="E24" s="280"/>
      <c r="F24" s="281"/>
    </row>
    <row r="25" spans="1:7" ht="15.75">
      <c r="A25" s="19"/>
      <c r="B25" s="19"/>
      <c r="C25" s="19"/>
      <c r="D25" s="19"/>
      <c r="E25" s="210"/>
      <c r="F25" s="211"/>
      <c r="G25" s="151">
        <f>SUM(G7:G24)</f>
        <v>931998206</v>
      </c>
    </row>
    <row r="26" spans="1:7" ht="15.75">
      <c r="A26" s="19"/>
      <c r="B26" s="19"/>
      <c r="C26" s="19"/>
      <c r="D26" s="19"/>
      <c r="E26" s="19"/>
      <c r="F26" s="19"/>
    </row>
    <row r="27" spans="1:7" ht="15.75">
      <c r="A27" s="19"/>
      <c r="B27" s="19"/>
      <c r="C27" s="19"/>
      <c r="D27" s="19"/>
      <c r="E27" s="19"/>
      <c r="F27" s="19"/>
    </row>
    <row r="28" spans="1:7" ht="15.75">
      <c r="A28" s="19"/>
      <c r="B28" s="19"/>
      <c r="C28" s="19"/>
      <c r="D28" s="19"/>
      <c r="E28" s="19"/>
      <c r="F28" s="19"/>
    </row>
    <row r="29" spans="1:7" ht="15.75">
      <c r="A29" s="19"/>
      <c r="B29" s="19"/>
      <c r="C29" s="19"/>
      <c r="D29" s="19"/>
      <c r="E29" s="19"/>
      <c r="F29" s="19"/>
    </row>
    <row r="30" spans="1:7">
      <c r="A30" s="18"/>
      <c r="B30" s="18"/>
      <c r="C30" s="18"/>
      <c r="D30" s="18"/>
      <c r="E30" s="18"/>
      <c r="F30" s="18"/>
    </row>
    <row r="31" spans="1:7">
      <c r="A31" s="18"/>
      <c r="B31" s="18"/>
      <c r="C31" s="18"/>
      <c r="D31" s="18"/>
      <c r="E31" s="18"/>
      <c r="F31" s="18"/>
    </row>
    <row r="32" spans="1:7">
      <c r="A32" s="18"/>
      <c r="B32" s="18"/>
      <c r="C32" s="18"/>
      <c r="D32" s="18"/>
      <c r="E32" s="18"/>
      <c r="F32" s="18"/>
    </row>
    <row r="33" spans="1:6">
      <c r="A33" s="18"/>
      <c r="B33" s="18"/>
      <c r="C33" s="18"/>
      <c r="D33" s="18"/>
      <c r="E33" s="18"/>
      <c r="F33" s="18"/>
    </row>
    <row r="34" spans="1:6">
      <c r="A34" s="18"/>
      <c r="B34" s="18"/>
      <c r="C34" s="18"/>
      <c r="D34" s="18"/>
      <c r="E34" s="18"/>
      <c r="F34" s="18"/>
    </row>
    <row r="35" spans="1:6">
      <c r="A35" s="18"/>
      <c r="B35" s="18"/>
      <c r="C35" s="18"/>
      <c r="D35" s="18"/>
      <c r="E35" s="18"/>
      <c r="F35" s="18"/>
    </row>
  </sheetData>
  <mergeCells count="10">
    <mergeCell ref="D21:F24"/>
    <mergeCell ref="E25:F25"/>
    <mergeCell ref="A2:F2"/>
    <mergeCell ref="A3:F3"/>
    <mergeCell ref="B4:C4"/>
    <mergeCell ref="A5:F5"/>
    <mergeCell ref="A6:F6"/>
    <mergeCell ref="A21:A24"/>
    <mergeCell ref="A7:A16"/>
    <mergeCell ref="A18:A19"/>
  </mergeCells>
  <printOptions horizontalCentered="1"/>
  <pageMargins left="0.51181102362204722" right="0.31496062992125984" top="0.35433070866141736" bottom="0.35433070866141736" header="0.31496062992125984" footer="0.31496062992125984"/>
  <pageSetup scale="65"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39997558519241921"/>
    <pageSetUpPr fitToPage="1"/>
  </sheetPr>
  <dimension ref="A1:K17"/>
  <sheetViews>
    <sheetView zoomScale="85" zoomScaleNormal="85" workbookViewId="0">
      <selection activeCell="C4" sqref="C4"/>
    </sheetView>
  </sheetViews>
  <sheetFormatPr baseColWidth="10" defaultRowHeight="15"/>
  <cols>
    <col min="1" max="1" width="21.85546875" customWidth="1"/>
    <col min="2" max="2" width="16.140625" bestFit="1" customWidth="1"/>
    <col min="3" max="3" width="26.5703125" customWidth="1"/>
    <col min="4" max="4" width="33.28515625" hidden="1" customWidth="1"/>
    <col min="5" max="5" width="25.140625" hidden="1" customWidth="1"/>
    <col min="6" max="6" width="6.140625" bestFit="1" customWidth="1"/>
    <col min="7" max="7" width="20.5703125" hidden="1" customWidth="1"/>
    <col min="8" max="8" width="18.85546875" customWidth="1"/>
    <col min="9" max="9" width="19.5703125" customWidth="1"/>
    <col min="10" max="10" width="13" customWidth="1"/>
    <col min="11" max="11" width="18.42578125" hidden="1" customWidth="1"/>
  </cols>
  <sheetData>
    <row r="1" spans="1:11" ht="15" customHeight="1">
      <c r="A1" s="295" t="s">
        <v>0</v>
      </c>
      <c r="B1" s="296"/>
      <c r="C1" s="296"/>
      <c r="D1" s="296"/>
      <c r="E1" s="296"/>
      <c r="F1" s="296"/>
      <c r="G1" s="296"/>
      <c r="H1" s="296"/>
      <c r="I1" s="296"/>
      <c r="J1" s="177"/>
    </row>
    <row r="2" spans="1:11" ht="29.45" customHeight="1" thickBot="1">
      <c r="A2" s="268" t="s">
        <v>135</v>
      </c>
      <c r="B2" s="269"/>
      <c r="C2" s="269"/>
      <c r="D2" s="269"/>
      <c r="E2" s="269"/>
      <c r="F2" s="269"/>
      <c r="G2" s="269"/>
      <c r="H2" s="269"/>
      <c r="I2" s="269"/>
      <c r="J2" s="297"/>
    </row>
    <row r="3" spans="1:11">
      <c r="A3" s="187" t="s">
        <v>1</v>
      </c>
      <c r="B3" s="188" t="s">
        <v>134</v>
      </c>
      <c r="C3" s="188" t="s">
        <v>133</v>
      </c>
      <c r="D3" s="188" t="s">
        <v>132</v>
      </c>
      <c r="E3" s="188" t="s">
        <v>2</v>
      </c>
      <c r="F3" s="188" t="s">
        <v>45</v>
      </c>
      <c r="G3" s="189" t="s">
        <v>131</v>
      </c>
      <c r="H3" s="188" t="s">
        <v>4</v>
      </c>
      <c r="I3" s="188" t="s">
        <v>130</v>
      </c>
      <c r="J3" s="190" t="s">
        <v>129</v>
      </c>
      <c r="K3" s="174" t="s">
        <v>231</v>
      </c>
    </row>
    <row r="4" spans="1:11" ht="120.75" thickBot="1">
      <c r="A4" s="299" t="s">
        <v>158</v>
      </c>
      <c r="B4" s="93">
        <v>4384</v>
      </c>
      <c r="C4" s="83" t="s">
        <v>249</v>
      </c>
      <c r="D4" s="100"/>
      <c r="E4" s="100"/>
      <c r="F4" s="100">
        <v>4</v>
      </c>
      <c r="G4" s="81"/>
      <c r="H4" s="83" t="s">
        <v>247</v>
      </c>
      <c r="I4" s="173">
        <v>43831</v>
      </c>
      <c r="J4" s="178">
        <v>44196</v>
      </c>
      <c r="K4">
        <f>52764911+51866139</f>
        <v>104631050</v>
      </c>
    </row>
    <row r="5" spans="1:11" ht="114">
      <c r="A5" s="293"/>
      <c r="B5" s="90">
        <v>4476</v>
      </c>
      <c r="C5" s="90" t="s">
        <v>211</v>
      </c>
      <c r="D5" s="122"/>
      <c r="E5" s="99"/>
      <c r="F5" s="199">
        <v>2</v>
      </c>
      <c r="G5" s="207" t="s">
        <v>203</v>
      </c>
      <c r="H5" s="208" t="s">
        <v>221</v>
      </c>
      <c r="I5" s="209">
        <v>43862</v>
      </c>
      <c r="J5" s="179">
        <v>44196</v>
      </c>
      <c r="K5" s="144">
        <f>5529625+16438799+6107500</f>
        <v>28075924</v>
      </c>
    </row>
    <row r="6" spans="1:11" ht="285.60000000000002" customHeight="1">
      <c r="A6" s="172" t="s">
        <v>158</v>
      </c>
      <c r="B6" s="197">
        <v>4507</v>
      </c>
      <c r="C6" s="135" t="s">
        <v>206</v>
      </c>
      <c r="D6" s="131">
        <v>1</v>
      </c>
      <c r="E6" s="130" t="s">
        <v>143</v>
      </c>
      <c r="F6" s="131">
        <v>1</v>
      </c>
      <c r="G6" s="132">
        <v>44196</v>
      </c>
      <c r="H6" s="132" t="s">
        <v>143</v>
      </c>
      <c r="I6" s="85">
        <v>43480</v>
      </c>
      <c r="J6" s="180">
        <v>43830</v>
      </c>
      <c r="K6" s="146"/>
    </row>
    <row r="7" spans="1:11" ht="60">
      <c r="A7" s="300" t="s">
        <v>157</v>
      </c>
      <c r="B7" s="197">
        <v>4261</v>
      </c>
      <c r="C7" s="135" t="s">
        <v>228</v>
      </c>
      <c r="D7" s="131"/>
      <c r="E7" s="130"/>
      <c r="F7" s="196">
        <v>20</v>
      </c>
      <c r="G7" s="132"/>
      <c r="H7" s="143" t="s">
        <v>229</v>
      </c>
      <c r="I7" s="85" t="s">
        <v>220</v>
      </c>
      <c r="J7" s="180">
        <v>44196</v>
      </c>
      <c r="K7" s="82">
        <f>121845689+20708331+16961112+11869604+17804406+15529395+18903506+20069335+131880355+20708332+16961113+11869603+17804405+15529394+18903506+30104002</f>
        <v>507452088</v>
      </c>
    </row>
    <row r="8" spans="1:11" ht="397.9" customHeight="1">
      <c r="A8" s="292"/>
      <c r="B8" s="134">
        <v>4408</v>
      </c>
      <c r="C8" s="134" t="s">
        <v>197</v>
      </c>
      <c r="D8" s="93"/>
      <c r="E8" s="134" t="s">
        <v>161</v>
      </c>
      <c r="F8" s="46">
        <v>1</v>
      </c>
      <c r="G8" s="93"/>
      <c r="H8" s="134" t="s">
        <v>155</v>
      </c>
      <c r="I8" s="53">
        <v>43862</v>
      </c>
      <c r="J8" s="54">
        <v>44196</v>
      </c>
      <c r="K8" s="147"/>
    </row>
    <row r="9" spans="1:11" ht="104.25" hidden="1" customHeight="1">
      <c r="A9" s="292"/>
      <c r="B9" s="134">
        <v>3653</v>
      </c>
      <c r="C9" s="134" t="s">
        <v>166</v>
      </c>
      <c r="D9" s="100"/>
      <c r="E9" s="100"/>
      <c r="F9" s="49">
        <v>2</v>
      </c>
      <c r="G9" s="100"/>
      <c r="H9" s="83" t="s">
        <v>247</v>
      </c>
      <c r="I9" s="84">
        <v>43497</v>
      </c>
      <c r="J9" s="178">
        <v>43830</v>
      </c>
    </row>
    <row r="10" spans="1:11" ht="104.25" hidden="1" customHeight="1">
      <c r="A10" s="292"/>
      <c r="B10" s="134">
        <v>3948</v>
      </c>
      <c r="C10" s="134" t="s">
        <v>170</v>
      </c>
      <c r="D10" s="100"/>
      <c r="E10" s="100"/>
      <c r="F10" s="49">
        <v>1</v>
      </c>
      <c r="G10" s="100"/>
      <c r="H10" s="83" t="s">
        <v>169</v>
      </c>
      <c r="I10" s="91" t="s">
        <v>172</v>
      </c>
      <c r="J10" s="178">
        <v>43819</v>
      </c>
    </row>
    <row r="11" spans="1:11" ht="165.75" hidden="1" customHeight="1">
      <c r="A11" s="292"/>
      <c r="B11" s="134">
        <v>3531</v>
      </c>
      <c r="C11" s="134" t="s">
        <v>174</v>
      </c>
      <c r="D11" s="100"/>
      <c r="E11" s="100"/>
      <c r="F11" s="49">
        <v>1</v>
      </c>
      <c r="G11" s="100"/>
      <c r="H11" s="83" t="s">
        <v>175</v>
      </c>
      <c r="I11" s="91">
        <v>43479</v>
      </c>
      <c r="J11" s="178">
        <v>43830</v>
      </c>
    </row>
    <row r="12" spans="1:11" ht="165.75" hidden="1" customHeight="1">
      <c r="A12" s="292"/>
      <c r="B12" s="134">
        <v>3956</v>
      </c>
      <c r="C12" s="134" t="s">
        <v>176</v>
      </c>
      <c r="D12" s="100"/>
      <c r="E12" s="100"/>
      <c r="F12" s="49">
        <v>4</v>
      </c>
      <c r="G12" s="100"/>
      <c r="H12" s="83" t="s">
        <v>169</v>
      </c>
      <c r="I12" s="91">
        <v>43480</v>
      </c>
      <c r="J12" s="178">
        <v>43814</v>
      </c>
    </row>
    <row r="13" spans="1:11" ht="165.75" hidden="1" customHeight="1">
      <c r="A13" s="292"/>
      <c r="B13" s="134">
        <v>3908</v>
      </c>
      <c r="C13" s="134" t="s">
        <v>178</v>
      </c>
      <c r="D13" s="100"/>
      <c r="E13" s="100"/>
      <c r="F13" s="49">
        <v>1</v>
      </c>
      <c r="G13" s="100"/>
      <c r="H13" s="83" t="s">
        <v>173</v>
      </c>
      <c r="I13" s="91">
        <v>43466</v>
      </c>
      <c r="J13" s="178">
        <v>43677</v>
      </c>
    </row>
    <row r="14" spans="1:11" ht="144" hidden="1" customHeight="1">
      <c r="A14" s="292"/>
      <c r="B14" s="134">
        <v>3949</v>
      </c>
      <c r="C14" s="134" t="s">
        <v>171</v>
      </c>
      <c r="D14" s="100"/>
      <c r="E14" s="100"/>
      <c r="F14" s="49">
        <v>1</v>
      </c>
      <c r="G14" s="100"/>
      <c r="H14" s="83" t="s">
        <v>169</v>
      </c>
      <c r="I14" s="84">
        <v>43489</v>
      </c>
      <c r="J14" s="178">
        <v>43799</v>
      </c>
    </row>
    <row r="15" spans="1:11" ht="129" hidden="1" customHeight="1" thickBot="1">
      <c r="A15" s="301"/>
      <c r="B15" s="57">
        <v>3986</v>
      </c>
      <c r="C15" s="57" t="s">
        <v>248</v>
      </c>
      <c r="D15" s="181"/>
      <c r="E15" s="181"/>
      <c r="F15" s="55">
        <v>1</v>
      </c>
      <c r="G15" s="181"/>
      <c r="H15" s="182" t="s">
        <v>181</v>
      </c>
      <c r="I15" s="183">
        <v>43469</v>
      </c>
      <c r="J15" s="184">
        <v>43815</v>
      </c>
    </row>
    <row r="16" spans="1:11" ht="117.75" hidden="1" customHeight="1">
      <c r="A16" s="136" t="s">
        <v>167</v>
      </c>
      <c r="B16" s="136">
        <v>3600</v>
      </c>
      <c r="C16" s="136" t="s">
        <v>164</v>
      </c>
      <c r="D16" s="175"/>
      <c r="E16" s="136" t="s">
        <v>162</v>
      </c>
      <c r="F16" s="136">
        <v>2</v>
      </c>
      <c r="G16" s="175"/>
      <c r="H16" s="136" t="s">
        <v>159</v>
      </c>
      <c r="I16" s="176">
        <v>43479</v>
      </c>
      <c r="J16" s="176">
        <v>43819</v>
      </c>
      <c r="K16" t="s">
        <v>198</v>
      </c>
    </row>
    <row r="17" spans="9:11">
      <c r="I17" s="298"/>
      <c r="J17" s="298"/>
      <c r="K17" s="150">
        <f>SUM(K4:K8)</f>
        <v>640159062</v>
      </c>
    </row>
  </sheetData>
  <mergeCells count="5">
    <mergeCell ref="A1:I1"/>
    <mergeCell ref="A2:J2"/>
    <mergeCell ref="I17:J17"/>
    <mergeCell ref="A4:A5"/>
    <mergeCell ref="A7:A15"/>
  </mergeCells>
  <pageMargins left="0.70866141732283472" right="0.70866141732283472" top="0.74803149606299213" bottom="0.74803149606299213" header="0.31496062992125984" footer="0.31496062992125984"/>
  <pageSetup scale="58"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N21"/>
  <sheetViews>
    <sheetView topLeftCell="A13" workbookViewId="0">
      <selection activeCell="M12" sqref="M12"/>
    </sheetView>
  </sheetViews>
  <sheetFormatPr baseColWidth="10" defaultRowHeight="15"/>
  <cols>
    <col min="1" max="1" width="34.85546875" customWidth="1"/>
    <col min="2" max="7" width="34.85546875" hidden="1" customWidth="1"/>
    <col min="8" max="8" width="45" customWidth="1"/>
    <col min="9" max="9" width="27.28515625" customWidth="1"/>
    <col min="10" max="10" width="25.7109375" customWidth="1"/>
    <col min="11" max="11" width="15" customWidth="1"/>
    <col min="12" max="12" width="15.5703125" customWidth="1"/>
    <col min="13" max="13" width="12.5703125" customWidth="1"/>
  </cols>
  <sheetData>
    <row r="2" spans="1:14">
      <c r="A2" s="302" t="s">
        <v>0</v>
      </c>
      <c r="B2" s="303"/>
      <c r="C2" s="303"/>
      <c r="D2" s="303"/>
      <c r="E2" s="303"/>
      <c r="F2" s="303"/>
      <c r="G2" s="303"/>
      <c r="H2" s="303"/>
      <c r="I2" s="303"/>
      <c r="J2" s="303"/>
      <c r="K2" s="303"/>
      <c r="L2" s="303"/>
    </row>
    <row r="3" spans="1:14">
      <c r="A3" s="302" t="s">
        <v>7</v>
      </c>
      <c r="B3" s="303"/>
      <c r="C3" s="303"/>
      <c r="D3" s="303"/>
      <c r="E3" s="303"/>
      <c r="F3" s="303"/>
      <c r="G3" s="303"/>
      <c r="H3" s="303"/>
      <c r="I3" s="303"/>
      <c r="J3" s="303"/>
      <c r="K3" s="303"/>
      <c r="L3" s="303"/>
    </row>
    <row r="4" spans="1:14">
      <c r="A4" s="1"/>
      <c r="B4" s="2"/>
      <c r="C4" s="2"/>
      <c r="D4" s="2"/>
      <c r="E4" s="2"/>
      <c r="F4" s="2"/>
      <c r="G4" s="2"/>
      <c r="H4" s="2"/>
      <c r="I4" s="2"/>
      <c r="J4" s="2"/>
      <c r="K4" s="2"/>
    </row>
    <row r="5" spans="1:14">
      <c r="A5" s="3" t="s">
        <v>1</v>
      </c>
      <c r="B5" s="10" t="s">
        <v>42</v>
      </c>
      <c r="C5" s="10" t="s">
        <v>43</v>
      </c>
      <c r="D5" s="10" t="s">
        <v>45</v>
      </c>
      <c r="E5" s="10" t="s">
        <v>46</v>
      </c>
      <c r="F5" s="10" t="s">
        <v>47</v>
      </c>
      <c r="G5" s="10" t="s">
        <v>41</v>
      </c>
      <c r="H5" s="48" t="s">
        <v>2</v>
      </c>
      <c r="I5" s="48" t="s">
        <v>3</v>
      </c>
      <c r="J5" s="48" t="s">
        <v>4</v>
      </c>
      <c r="K5" s="48" t="s">
        <v>21</v>
      </c>
      <c r="L5" s="48" t="s">
        <v>22</v>
      </c>
    </row>
    <row r="6" spans="1:14" ht="30">
      <c r="A6" s="4" t="s">
        <v>5</v>
      </c>
      <c r="B6" s="11"/>
      <c r="C6" s="11"/>
      <c r="D6" s="11"/>
      <c r="E6" s="11"/>
      <c r="F6" s="11"/>
      <c r="G6" s="11"/>
      <c r="H6" s="5" t="s">
        <v>18</v>
      </c>
      <c r="I6" s="5" t="s">
        <v>17</v>
      </c>
      <c r="J6" s="5" t="s">
        <v>8</v>
      </c>
      <c r="K6" s="6">
        <v>42795</v>
      </c>
      <c r="L6" s="7">
        <v>42916</v>
      </c>
    </row>
    <row r="7" spans="1:14" ht="45">
      <c r="A7" s="4" t="s">
        <v>5</v>
      </c>
      <c r="B7" s="11"/>
      <c r="C7" s="11"/>
      <c r="D7" s="11"/>
      <c r="E7" s="11"/>
      <c r="F7" s="11"/>
      <c r="G7" s="11"/>
      <c r="H7" s="5" t="s">
        <v>19</v>
      </c>
      <c r="I7" s="5" t="s">
        <v>20</v>
      </c>
      <c r="J7" s="5" t="s">
        <v>23</v>
      </c>
      <c r="K7" s="6">
        <v>42917</v>
      </c>
      <c r="L7" s="8">
        <v>42978</v>
      </c>
    </row>
    <row r="8" spans="1:14" ht="60">
      <c r="A8" s="308" t="s">
        <v>6</v>
      </c>
      <c r="B8" s="11">
        <v>3249</v>
      </c>
      <c r="C8" s="11" t="s">
        <v>44</v>
      </c>
      <c r="D8" s="13">
        <v>1</v>
      </c>
      <c r="E8" s="14">
        <v>42751</v>
      </c>
      <c r="F8" s="14">
        <v>42764</v>
      </c>
      <c r="G8" s="63">
        <v>7500</v>
      </c>
      <c r="H8" s="46" t="s">
        <v>27</v>
      </c>
      <c r="I8" s="46" t="s">
        <v>24</v>
      </c>
      <c r="J8" s="46" t="s">
        <v>25</v>
      </c>
      <c r="K8" s="6">
        <v>42919</v>
      </c>
      <c r="L8" s="6">
        <v>43098</v>
      </c>
      <c r="M8" s="17"/>
      <c r="N8" s="2"/>
    </row>
    <row r="9" spans="1:14" ht="60">
      <c r="A9" s="293"/>
      <c r="B9" s="11"/>
      <c r="C9" s="11"/>
      <c r="D9" s="13"/>
      <c r="E9" s="14"/>
      <c r="F9" s="14"/>
      <c r="G9" s="63">
        <v>7501</v>
      </c>
      <c r="H9" s="46" t="s">
        <v>53</v>
      </c>
      <c r="I9" s="46" t="s">
        <v>28</v>
      </c>
      <c r="J9" s="46" t="s">
        <v>25</v>
      </c>
      <c r="K9" s="6">
        <v>42795</v>
      </c>
      <c r="L9" s="6">
        <v>42870</v>
      </c>
      <c r="M9" s="15"/>
      <c r="N9" s="2"/>
    </row>
    <row r="10" spans="1:14" ht="75">
      <c r="A10" s="4" t="s">
        <v>6</v>
      </c>
      <c r="B10" s="11">
        <v>3249</v>
      </c>
      <c r="C10" s="11" t="s">
        <v>44</v>
      </c>
      <c r="D10" s="13">
        <v>1</v>
      </c>
      <c r="E10" s="14">
        <v>42751</v>
      </c>
      <c r="F10" s="14">
        <v>42764</v>
      </c>
      <c r="G10" s="63">
        <v>7504</v>
      </c>
      <c r="H10" s="46" t="s">
        <v>29</v>
      </c>
      <c r="I10" s="46" t="s">
        <v>28</v>
      </c>
      <c r="J10" s="46" t="s">
        <v>15</v>
      </c>
      <c r="K10" s="7">
        <v>42919</v>
      </c>
      <c r="L10" s="7">
        <v>43039</v>
      </c>
      <c r="M10" s="17"/>
      <c r="N10" s="2"/>
    </row>
    <row r="11" spans="1:14" ht="30">
      <c r="A11" s="4" t="s">
        <v>9</v>
      </c>
      <c r="B11" s="11">
        <v>3249</v>
      </c>
      <c r="C11" s="11" t="s">
        <v>44</v>
      </c>
      <c r="D11" s="13">
        <v>1</v>
      </c>
      <c r="E11" s="14">
        <v>42751</v>
      </c>
      <c r="F11" s="14">
        <v>42764</v>
      </c>
      <c r="G11" s="63">
        <v>7502</v>
      </c>
      <c r="H11" s="46" t="s">
        <v>50</v>
      </c>
      <c r="I11" s="46" t="s">
        <v>10</v>
      </c>
      <c r="J11" s="46" t="s">
        <v>11</v>
      </c>
      <c r="K11" s="7">
        <v>42828</v>
      </c>
      <c r="L11" s="7">
        <v>43039</v>
      </c>
      <c r="M11" s="17"/>
      <c r="N11" s="2"/>
    </row>
    <row r="12" spans="1:14" ht="54" customHeight="1">
      <c r="A12" s="4" t="s">
        <v>9</v>
      </c>
      <c r="B12" s="11">
        <v>3249</v>
      </c>
      <c r="C12" s="11" t="s">
        <v>44</v>
      </c>
      <c r="D12" s="13">
        <v>1</v>
      </c>
      <c r="E12" s="14">
        <v>42751</v>
      </c>
      <c r="F12" s="14">
        <v>42764</v>
      </c>
      <c r="G12" s="63">
        <v>7464</v>
      </c>
      <c r="H12" s="46" t="s">
        <v>33</v>
      </c>
      <c r="I12" s="46" t="s">
        <v>39</v>
      </c>
      <c r="J12" s="46" t="s">
        <v>11</v>
      </c>
      <c r="K12" s="7">
        <v>42751</v>
      </c>
      <c r="L12" s="7">
        <v>43098</v>
      </c>
      <c r="M12" s="16"/>
      <c r="N12" s="2"/>
    </row>
    <row r="13" spans="1:14" ht="60">
      <c r="A13" s="4" t="s">
        <v>9</v>
      </c>
      <c r="B13" s="11">
        <v>3249</v>
      </c>
      <c r="C13" s="11" t="s">
        <v>44</v>
      </c>
      <c r="D13" s="13">
        <v>1</v>
      </c>
      <c r="E13" s="14">
        <v>42751</v>
      </c>
      <c r="F13" s="14">
        <v>42764</v>
      </c>
      <c r="G13" s="63">
        <v>7503</v>
      </c>
      <c r="H13" s="46" t="s">
        <v>51</v>
      </c>
      <c r="I13" s="46" t="s">
        <v>14</v>
      </c>
      <c r="J13" s="46" t="s">
        <v>11</v>
      </c>
      <c r="K13" s="7">
        <v>42795</v>
      </c>
      <c r="L13" s="7" t="s">
        <v>30</v>
      </c>
      <c r="M13" s="17"/>
      <c r="N13" s="2"/>
    </row>
    <row r="14" spans="1:14" ht="77.25" customHeight="1">
      <c r="A14" s="4" t="s">
        <v>12</v>
      </c>
      <c r="B14" s="11">
        <v>3249</v>
      </c>
      <c r="C14" s="11" t="s">
        <v>44</v>
      </c>
      <c r="D14" s="13">
        <v>1</v>
      </c>
      <c r="E14" s="14">
        <v>42751</v>
      </c>
      <c r="F14" s="14">
        <v>42764</v>
      </c>
      <c r="G14" s="63">
        <v>7505</v>
      </c>
      <c r="H14" s="46" t="s">
        <v>52</v>
      </c>
      <c r="I14" s="46" t="s">
        <v>13</v>
      </c>
      <c r="J14" s="46" t="s">
        <v>16</v>
      </c>
      <c r="K14" s="7">
        <v>42887</v>
      </c>
      <c r="L14" s="6">
        <v>42947</v>
      </c>
      <c r="M14" s="17"/>
    </row>
    <row r="15" spans="1:14" ht="45">
      <c r="A15" s="4" t="s">
        <v>12</v>
      </c>
      <c r="B15" s="11">
        <v>3249</v>
      </c>
      <c r="C15" s="11" t="s">
        <v>44</v>
      </c>
      <c r="D15" s="13">
        <v>1</v>
      </c>
      <c r="E15" s="14">
        <v>42751</v>
      </c>
      <c r="F15" s="14">
        <v>42764</v>
      </c>
      <c r="G15" s="63">
        <v>7507</v>
      </c>
      <c r="H15" s="46" t="s">
        <v>31</v>
      </c>
      <c r="I15" s="46" t="s">
        <v>32</v>
      </c>
      <c r="J15" s="46" t="s">
        <v>26</v>
      </c>
      <c r="K15" s="7">
        <v>42829</v>
      </c>
      <c r="L15" s="7">
        <v>43008</v>
      </c>
    </row>
    <row r="16" spans="1:14" ht="30.75" customHeight="1">
      <c r="A16" s="64"/>
      <c r="B16" s="11"/>
      <c r="C16" s="11"/>
      <c r="D16" s="65"/>
      <c r="E16" s="14"/>
      <c r="F16" s="14"/>
      <c r="G16" s="66">
        <v>7508</v>
      </c>
      <c r="H16" s="46" t="s">
        <v>142</v>
      </c>
      <c r="I16" s="46" t="s">
        <v>144</v>
      </c>
      <c r="J16" s="46" t="s">
        <v>143</v>
      </c>
      <c r="K16" s="70">
        <v>42795</v>
      </c>
      <c r="L16" s="70">
        <v>43098</v>
      </c>
    </row>
    <row r="17" spans="1:12" ht="45">
      <c r="A17" s="304" t="s">
        <v>34</v>
      </c>
      <c r="B17" s="12">
        <v>3250</v>
      </c>
      <c r="C17" s="12" t="s">
        <v>48</v>
      </c>
      <c r="D17" s="9" t="s">
        <v>49</v>
      </c>
      <c r="E17" s="14">
        <v>42751</v>
      </c>
      <c r="F17" s="14">
        <v>42764</v>
      </c>
      <c r="G17" s="67">
        <v>7465</v>
      </c>
      <c r="H17" s="46" t="s">
        <v>35</v>
      </c>
      <c r="I17" s="46" t="s">
        <v>40</v>
      </c>
      <c r="J17" s="46" t="s">
        <v>26</v>
      </c>
      <c r="K17" s="7">
        <v>42751</v>
      </c>
      <c r="L17" s="7">
        <v>42916</v>
      </c>
    </row>
    <row r="18" spans="1:12" ht="45">
      <c r="A18" s="305"/>
      <c r="B18" s="12">
        <v>3250</v>
      </c>
      <c r="C18" s="12" t="s">
        <v>48</v>
      </c>
      <c r="D18" s="9" t="s">
        <v>49</v>
      </c>
      <c r="E18" s="14">
        <v>42751</v>
      </c>
      <c r="F18" s="14">
        <v>42764</v>
      </c>
      <c r="G18" s="68">
        <v>7466</v>
      </c>
      <c r="H18" s="46" t="s">
        <v>36</v>
      </c>
      <c r="I18" s="46" t="s">
        <v>39</v>
      </c>
      <c r="J18" s="46" t="s">
        <v>26</v>
      </c>
      <c r="K18" s="7">
        <v>42887</v>
      </c>
      <c r="L18" s="7">
        <v>43039</v>
      </c>
    </row>
    <row r="19" spans="1:12" ht="45" customHeight="1">
      <c r="A19" s="305"/>
      <c r="B19" s="12"/>
      <c r="C19" s="12"/>
      <c r="D19" s="62"/>
      <c r="E19" s="14"/>
      <c r="F19" s="14"/>
      <c r="G19" s="47">
        <v>7533</v>
      </c>
      <c r="H19" s="46" t="s">
        <v>145</v>
      </c>
      <c r="I19" s="46" t="s">
        <v>146</v>
      </c>
      <c r="J19" s="46" t="s">
        <v>143</v>
      </c>
      <c r="K19" s="7">
        <v>42979</v>
      </c>
      <c r="L19" s="7">
        <v>43099</v>
      </c>
    </row>
    <row r="20" spans="1:12" ht="45">
      <c r="A20" s="306"/>
      <c r="B20" s="12">
        <v>3250</v>
      </c>
      <c r="C20" s="12" t="s">
        <v>48</v>
      </c>
      <c r="D20" s="9" t="s">
        <v>49</v>
      </c>
      <c r="E20" s="14">
        <v>42751</v>
      </c>
      <c r="F20" s="14">
        <v>42764</v>
      </c>
      <c r="G20" s="69">
        <v>7467</v>
      </c>
      <c r="H20" s="46" t="s">
        <v>37</v>
      </c>
      <c r="I20" s="46" t="s">
        <v>38</v>
      </c>
      <c r="J20" s="46" t="s">
        <v>26</v>
      </c>
      <c r="K20" s="7">
        <v>43040</v>
      </c>
      <c r="L20" s="7">
        <v>43098</v>
      </c>
    </row>
    <row r="21" spans="1:12">
      <c r="K21" s="298" t="s">
        <v>147</v>
      </c>
      <c r="L21" s="307"/>
    </row>
  </sheetData>
  <autoFilter ref="A5:L21" xr:uid="{00000000-0009-0000-0000-000006000000}"/>
  <mergeCells count="5">
    <mergeCell ref="A2:L2"/>
    <mergeCell ref="A3:L3"/>
    <mergeCell ref="A17:A20"/>
    <mergeCell ref="K21:L21"/>
    <mergeCell ref="A8:A9"/>
  </mergeCells>
  <pageMargins left="0.70866141732283472" right="0.70866141732283472" top="0.74803149606299213" bottom="0.74803149606299213" header="0.31496062992125984" footer="0.31496062992125984"/>
  <pageSetup scale="7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9"/>
  <sheetViews>
    <sheetView topLeftCell="C1" workbookViewId="0">
      <selection activeCell="I13" sqref="I13"/>
    </sheetView>
  </sheetViews>
  <sheetFormatPr baseColWidth="10" defaultRowHeight="15"/>
  <cols>
    <col min="1" max="1" width="23.7109375" customWidth="1"/>
    <col min="2" max="2" width="33.28515625" hidden="1" customWidth="1"/>
    <col min="3" max="3" width="23" customWidth="1"/>
    <col min="4" max="4" width="5.7109375" bestFit="1" customWidth="1"/>
    <col min="5" max="5" width="14.5703125" bestFit="1" customWidth="1"/>
    <col min="6" max="6" width="20.28515625" bestFit="1" customWidth="1"/>
    <col min="7" max="7" width="33.28515625" hidden="1" customWidth="1"/>
    <col min="8" max="8" width="25.140625" customWidth="1"/>
    <col min="9" max="9" width="23.7109375" customWidth="1"/>
    <col min="10" max="10" width="20.5703125" hidden="1" customWidth="1"/>
    <col min="11" max="11" width="18.85546875" customWidth="1"/>
    <col min="12" max="12" width="20" customWidth="1"/>
    <col min="13" max="13" width="13" customWidth="1"/>
  </cols>
  <sheetData>
    <row r="1" spans="1:14" ht="15" customHeight="1">
      <c r="A1" s="309" t="s">
        <v>110</v>
      </c>
      <c r="B1" s="310"/>
      <c r="C1" s="310"/>
      <c r="D1" s="310"/>
      <c r="E1" s="310"/>
      <c r="F1" s="310"/>
      <c r="G1" s="310"/>
      <c r="H1" s="310"/>
      <c r="I1" s="310"/>
      <c r="J1" s="310"/>
      <c r="K1" s="310"/>
      <c r="L1" s="310"/>
      <c r="M1" s="26"/>
    </row>
    <row r="2" spans="1:14" ht="15" customHeight="1">
      <c r="A2" s="302" t="s">
        <v>135</v>
      </c>
      <c r="B2" s="303"/>
      <c r="C2" s="303"/>
      <c r="D2" s="303"/>
      <c r="E2" s="303"/>
      <c r="F2" s="303"/>
      <c r="G2" s="303"/>
      <c r="H2" s="303"/>
      <c r="I2" s="303"/>
      <c r="J2" s="303"/>
      <c r="K2" s="303"/>
      <c r="L2" s="303"/>
      <c r="M2" s="303"/>
    </row>
    <row r="3" spans="1:14" ht="15" customHeight="1" thickBot="1">
      <c r="A3" s="1"/>
      <c r="B3" s="2"/>
      <c r="C3" s="2"/>
      <c r="D3" s="2"/>
      <c r="E3" s="2"/>
      <c r="F3" s="2"/>
      <c r="G3" s="2"/>
      <c r="H3" s="2"/>
      <c r="I3" s="2"/>
      <c r="J3" s="25"/>
      <c r="K3" s="2"/>
      <c r="L3" s="2"/>
      <c r="M3" s="2"/>
    </row>
    <row r="4" spans="1:14" ht="15" customHeight="1">
      <c r="A4" s="37" t="s">
        <v>1</v>
      </c>
      <c r="B4" s="38" t="s">
        <v>134</v>
      </c>
      <c r="C4" s="38" t="s">
        <v>133</v>
      </c>
      <c r="D4" s="38" t="s">
        <v>82</v>
      </c>
      <c r="E4" s="38" t="s">
        <v>46</v>
      </c>
      <c r="F4" s="38" t="s">
        <v>81</v>
      </c>
      <c r="G4" s="38" t="s">
        <v>132</v>
      </c>
      <c r="H4" s="38" t="s">
        <v>2</v>
      </c>
      <c r="I4" s="38" t="s">
        <v>3</v>
      </c>
      <c r="J4" s="39" t="s">
        <v>131</v>
      </c>
      <c r="K4" s="38" t="s">
        <v>4</v>
      </c>
      <c r="L4" s="38" t="s">
        <v>130</v>
      </c>
      <c r="M4" s="40" t="s">
        <v>129</v>
      </c>
    </row>
    <row r="5" spans="1:14" ht="134.25" customHeight="1">
      <c r="A5" s="41" t="s">
        <v>124</v>
      </c>
      <c r="B5" s="22">
        <v>3249</v>
      </c>
      <c r="C5" s="22" t="s">
        <v>123</v>
      </c>
      <c r="D5" s="24">
        <v>1</v>
      </c>
      <c r="E5" s="23">
        <v>42751</v>
      </c>
      <c r="F5" s="23">
        <v>43098</v>
      </c>
      <c r="G5" s="49">
        <v>7506</v>
      </c>
      <c r="H5" s="50" t="s">
        <v>128</v>
      </c>
      <c r="I5" s="51" t="s">
        <v>127</v>
      </c>
      <c r="J5" s="51" t="s">
        <v>126</v>
      </c>
      <c r="K5" s="52" t="s">
        <v>125</v>
      </c>
      <c r="L5" s="53">
        <v>42788</v>
      </c>
      <c r="M5" s="54">
        <v>43098</v>
      </c>
    </row>
    <row r="6" spans="1:14" ht="134.25" customHeight="1" thickBot="1">
      <c r="A6" s="42" t="s">
        <v>124</v>
      </c>
      <c r="B6" s="43">
        <v>3249</v>
      </c>
      <c r="C6" s="43" t="s">
        <v>123</v>
      </c>
      <c r="D6" s="44">
        <v>1</v>
      </c>
      <c r="E6" s="45">
        <v>42751</v>
      </c>
      <c r="F6" s="45">
        <v>43098</v>
      </c>
      <c r="G6" s="55">
        <v>7463</v>
      </c>
      <c r="H6" s="56" t="s">
        <v>122</v>
      </c>
      <c r="I6" s="57" t="s">
        <v>121</v>
      </c>
      <c r="J6" s="57" t="s">
        <v>120</v>
      </c>
      <c r="K6" s="58" t="s">
        <v>119</v>
      </c>
      <c r="L6" s="59">
        <v>42751</v>
      </c>
      <c r="M6" s="60">
        <v>43098</v>
      </c>
    </row>
    <row r="7" spans="1:14" ht="116.25" hidden="1" customHeight="1">
      <c r="A7" s="34" t="s">
        <v>118</v>
      </c>
      <c r="B7" s="34" t="s">
        <v>117</v>
      </c>
      <c r="C7" s="34"/>
      <c r="D7" s="34"/>
      <c r="E7" s="34"/>
      <c r="F7" s="34"/>
      <c r="G7" s="34"/>
      <c r="H7" s="27" t="s">
        <v>116</v>
      </c>
      <c r="I7" s="27" t="s">
        <v>115</v>
      </c>
      <c r="J7" s="27" t="s">
        <v>114</v>
      </c>
      <c r="K7" s="27" t="s">
        <v>113</v>
      </c>
      <c r="L7" s="35">
        <v>42767</v>
      </c>
      <c r="M7" s="36">
        <v>42916</v>
      </c>
      <c r="N7" s="21" t="s">
        <v>112</v>
      </c>
    </row>
    <row r="8" spans="1:14">
      <c r="L8" s="272" t="s">
        <v>148</v>
      </c>
      <c r="M8" s="272"/>
    </row>
    <row r="9" spans="1:14" ht="45">
      <c r="B9" s="20" t="s">
        <v>111</v>
      </c>
    </row>
  </sheetData>
  <mergeCells count="3">
    <mergeCell ref="A1:L1"/>
    <mergeCell ref="A2:M2"/>
    <mergeCell ref="L8:M8"/>
  </mergeCells>
  <pageMargins left="0.70866141732283472" right="0.70866141732283472" top="0.74803149606299213" bottom="0.74803149606299213" header="0.31496062992125984" footer="0.31496062992125984"/>
  <pageSetup scale="5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af7f7f6b-44e7-444a-90a4-d02bbf46acb6">DNPOI-122-5</_dlc_DocId>
    <_dlc_DocIdUrl xmlns="af7f7f6b-44e7-444a-90a4-d02bbf46acb6">
      <Url>https://colaboracion.dnp.gov.co/CDT/_layouts/15/DocIdRedir.aspx?ID=DNPOI-122-5</Url>
      <Description>DNPOI-122-5</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o" ma:contentTypeID="0x01010061D9981719A03F4D879830680E7CE6D1" ma:contentTypeVersion="0" ma:contentTypeDescription="Crear nuevo documento." ma:contentTypeScope="" ma:versionID="6ae11e56b92ab3f8e7ec9a95661d4ca4">
  <xsd:schema xmlns:xsd="http://www.w3.org/2001/XMLSchema" xmlns:xs="http://www.w3.org/2001/XMLSchema" xmlns:p="http://schemas.microsoft.com/office/2006/metadata/properties" xmlns:ns2="af7f7f6b-44e7-444a-90a4-d02bbf46acb6" targetNamespace="http://schemas.microsoft.com/office/2006/metadata/properties" ma:root="true" ma:fieldsID="22da86d825143a73a30775302da6a898" ns2:_="">
    <xsd:import namespace="af7f7f6b-44e7-444a-90a4-d02bbf46acb6"/>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7f7f6b-44e7-444a-90a4-d02bbf46acb6"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8D6A312-0328-49B7-A9A3-A7714828C994}"/>
</file>

<file path=customXml/itemProps2.xml><?xml version="1.0" encoding="utf-8"?>
<ds:datastoreItem xmlns:ds="http://schemas.openxmlformats.org/officeDocument/2006/customXml" ds:itemID="{277F8B00-AF5F-49FC-9F0D-F0F2D8A5EE33}"/>
</file>

<file path=customXml/itemProps3.xml><?xml version="1.0" encoding="utf-8"?>
<ds:datastoreItem xmlns:ds="http://schemas.openxmlformats.org/officeDocument/2006/customXml" ds:itemID="{52352A2A-4242-462C-85D7-AC0359D6C914}"/>
</file>

<file path=customXml/itemProps4.xml><?xml version="1.0" encoding="utf-8"?>
<ds:datastoreItem xmlns:ds="http://schemas.openxmlformats.org/officeDocument/2006/customXml" ds:itemID="{3AF9B7E7-08A4-4EC9-9333-79CFF4FD949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G de Riesgos</vt:lpstr>
      <vt:lpstr>E Rac Trámi</vt:lpstr>
      <vt:lpstr>R. Trámites</vt:lpstr>
      <vt:lpstr>Atencion al ciudadano </vt:lpstr>
      <vt:lpstr>Rendicion de cuentas </vt:lpstr>
      <vt:lpstr>Trans y Acceso Inf </vt:lpstr>
      <vt:lpstr>Atencion al ciudadano</vt:lpstr>
      <vt:lpstr>Trans y Acceso Inf</vt:lpstr>
      <vt:lpstr>'G de Riesgos'!Área_de_impresión</vt:lpstr>
      <vt:lpstr>'Rendicion de cuentas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Fernanda Poveda Avila</dc:creator>
  <cp:lastModifiedBy>Johan Alberto Pineda Ceron</cp:lastModifiedBy>
  <cp:lastPrinted>2019-12-19T16:22:26Z</cp:lastPrinted>
  <dcterms:created xsi:type="dcterms:W3CDTF">2016-03-03T17:05:24Z</dcterms:created>
  <dcterms:modified xsi:type="dcterms:W3CDTF">2020-09-18T20:22:37Z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0x01010061D9981719A03F4D879830680E7CE6D1</vt:lpwstr>
  </property>
  <property fmtid="{D5CDD505-2E9C-101B-9397-08002B2CF9AE}" pid="3" name="_dlc_DocIdItemGuid">
    <vt:lpwstr>bce09905-f4d2-498a-a920-90f1691e3702</vt:lpwstr>
  </property>
</Properties>
</file>